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7875" documentId="120_S{2AC9BD13-BADA-5192-A53E-5A8FF88502F6}" xr6:coauthVersionLast="47" xr6:coauthVersionMax="47" xr10:uidLastSave="{0DF2BCD7-BB65-4392-B8CB-A0442893DEA6}"/>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G3" i="1"/>
  <c r="I3" i="1"/>
  <c r="J3" i="1"/>
  <c r="L3" i="1"/>
  <c r="D3" i="3"/>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5" i="2"/>
  <c r="G5" i="2"/>
  <c r="I5" i="2"/>
  <c r="J5" i="2"/>
  <c r="L5"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J112" i="2"/>
  <c r="J113" i="2"/>
  <c r="J114" i="2"/>
  <c r="J115" i="2"/>
  <c r="J116" i="2"/>
  <c r="J117" i="2"/>
  <c r="J118" i="2"/>
  <c r="J119" i="2"/>
  <c r="J120" i="2"/>
  <c r="J121" i="2"/>
  <c r="J122" i="2"/>
  <c r="J123" i="2"/>
  <c r="J124" i="2"/>
  <c r="J125" i="2"/>
  <c r="J126" i="2"/>
  <c r="J127" i="2"/>
  <c r="J128" i="2"/>
  <c r="J129" i="2"/>
  <c r="J130" i="2"/>
  <c r="I112" i="2"/>
  <c r="I113" i="2"/>
  <c r="I114" i="2"/>
  <c r="I115" i="2"/>
  <c r="I116" i="2"/>
  <c r="I117" i="2"/>
  <c r="I118" i="2"/>
  <c r="I119" i="2"/>
  <c r="I120" i="2"/>
  <c r="I121" i="2"/>
  <c r="I122" i="2"/>
  <c r="I123" i="2"/>
  <c r="I124" i="2"/>
  <c r="I125" i="2"/>
  <c r="I126" i="2"/>
  <c r="I127" i="2"/>
  <c r="I128" i="2"/>
  <c r="I129" i="2"/>
  <c r="I130" i="2"/>
  <c r="G112" i="2"/>
  <c r="G113" i="2"/>
  <c r="G114" i="2"/>
  <c r="G115" i="2"/>
  <c r="G116" i="2"/>
  <c r="G117" i="2"/>
  <c r="G118" i="2"/>
  <c r="G119" i="2"/>
  <c r="G120" i="2"/>
  <c r="G121" i="2"/>
  <c r="G122" i="2"/>
  <c r="G123" i="2"/>
  <c r="G124" i="2"/>
  <c r="G125" i="2"/>
  <c r="G126" i="2"/>
  <c r="G127" i="2"/>
  <c r="G128" i="2"/>
  <c r="G129" i="2"/>
  <c r="G130" i="2"/>
  <c r="B112" i="2"/>
  <c r="B113" i="2"/>
  <c r="B114" i="2"/>
  <c r="B115" i="2"/>
  <c r="B116" i="2"/>
  <c r="B117" i="2"/>
  <c r="B118" i="2"/>
  <c r="B119" i="2"/>
  <c r="B120" i="2"/>
  <c r="B121" i="2"/>
  <c r="B122" i="2"/>
  <c r="B123" i="2"/>
  <c r="B124" i="2"/>
  <c r="B125" i="2"/>
  <c r="B126" i="2"/>
  <c r="B127" i="2"/>
  <c r="B128" i="2"/>
  <c r="B129" i="2"/>
  <c r="B130"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B6" i="5"/>
  <c r="G6" i="5"/>
  <c r="I6" i="5"/>
  <c r="J6" i="5"/>
  <c r="L6" i="5"/>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D2"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I2" i="3" l="1"/>
  <c r="J2" i="3"/>
</calcChain>
</file>

<file path=xl/sharedStrings.xml><?xml version="1.0" encoding="utf-8"?>
<sst xmlns="http://schemas.openxmlformats.org/spreadsheetml/2006/main" count="181619" uniqueCount="39154">
  <si>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</si>
  <si>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</si>
  <si>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</si>
  <si>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</si>
  <si>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</si>
  <si>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</si>
  <si>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</si>
  <si>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</si>
  <si>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</si>
  <si>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</si>
  <si>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</si>
  <si>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</si>
  <si>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</si>
  <si>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</si>
  <si>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</si>
  <si>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</si>
  <si>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</si>
  <si>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</si>
  <si>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</si>
  <si>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</si>
  <si>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</si>
  <si>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</si>
  <si>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</si>
  <si>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</si>
  <si>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</si>
  <si>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</si>
  <si>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</si>
  <si>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</si>
  <si>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</si>
  <si>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</si>
  <si>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</si>
  <si>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</si>
  <si>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</si>
  <si>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</si>
  <si>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</si>
  <si>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</si>
  <si>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</si>
  <si>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</si>
  <si>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</si>
  <si>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</si>
  <si>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</si>
  <si>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</si>
  <si>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</si>
  <si>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</si>
  <si>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</si>
  <si>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</si>
  <si>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</si>
  <si>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</si>
  <si>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</si>
  <si>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</si>
  <si>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</si>
  <si>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</si>
  <si>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</si>
  <si>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</si>
  <si>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</si>
  <si>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</si>
  <si>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</si>
  <si>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</si>
  <si>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</si>
  <si>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</si>
  <si>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</si>
  <si>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</si>
  <si>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</si>
  <si>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</si>
  <si>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</si>
  <si>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</si>
  <si>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</si>
  <si>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</si>
  <si>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</si>
  <si>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</si>
  <si>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</si>
  <si>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</si>
  <si>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</si>
  <si>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</si>
  <si>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</si>
  <si>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</si>
  <si>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</si>
  <si>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</si>
  <si>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</si>
  <si>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</si>
  <si>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</si>
  <si>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</si>
  <si>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</si>
  <si>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</si>
  <si>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</si>
  <si>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</si>
  <si>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</si>
  <si>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</si>
  <si>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</si>
  <si>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</si>
  <si>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</si>
  <si>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</si>
  <si>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</si>
  <si>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</si>
  <si>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</si>
  <si>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</si>
  <si>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</si>
  <si>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</si>
  <si>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</si>
  <si>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</si>
  <si>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</si>
  <si>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</si>
  <si>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</si>
  <si>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</si>
  <si>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</si>
  <si>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</si>
  <si>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</si>
  <si>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</si>
  <si>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</si>
  <si>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</si>
  <si>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</si>
  <si>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</si>
  <si>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</si>
  <si>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</si>
  <si>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</si>
  <si>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</si>
  <si>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</si>
  <si>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</si>
  <si>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</si>
  <si>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</si>
  <si>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</si>
  <si>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</si>
  <si>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</si>
  <si>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</si>
  <si>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</si>
  <si>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</si>
  <si>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</si>
  <si>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</si>
  <si>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</si>
  <si>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</si>
  <si>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</si>
  <si>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</si>
  <si>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</si>
  <si>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</si>
  <si>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</si>
  <si>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</si>
  <si>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</si>
  <si>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</si>
  <si>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</si>
  <si>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</si>
  <si>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</si>
  <si>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</si>
  <si>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</si>
  <si>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</si>
  <si>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</si>
  <si>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</si>
  <si>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</si>
  <si>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</si>
  <si>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</si>
  <si>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</si>
  <si>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</si>
  <si>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</si>
  <si>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</si>
  <si>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</si>
  <si>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</si>
  <si>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</si>
  <si>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</si>
  <si>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</si>
  <si>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</si>
  <si>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</si>
  <si>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</si>
  <si>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</si>
  <si>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</si>
  <si>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</si>
  <si>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</si>
  <si>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</si>
  <si>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</si>
  <si>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</si>
  <si>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</si>
  <si>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</si>
  <si>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</si>
  <si>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</si>
  <si>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</si>
  <si>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</si>
  <si>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</si>
  <si>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</si>
  <si>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</si>
  <si>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</si>
  <si>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</si>
  <si>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</si>
  <si>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</si>
  <si>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</si>
  <si>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</si>
  <si>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</si>
  <si>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</si>
  <si>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</si>
  <si>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</si>
  <si>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</si>
  <si>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</si>
  <si>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</si>
  <si>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</si>
  <si>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</si>
  <si>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</si>
  <si>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</si>
  <si>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</si>
  <si>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</si>
  <si>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</si>
  <si>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</si>
  <si>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</si>
  <si>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</si>
  <si>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</si>
  <si>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</si>
  <si>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</si>
  <si>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</si>
  <si>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</si>
  <si>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</si>
  <si>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</si>
  <si>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</si>
  <si>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</si>
  <si>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</si>
  <si>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</si>
  <si>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</si>
  <si>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</si>
  <si>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</si>
  <si>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</si>
  <si>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</si>
  <si>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</si>
  <si>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</si>
  <si>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</si>
  <si>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</si>
  <si>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</si>
  <si>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</si>
  <si>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</si>
  <si>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</si>
  <si>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</si>
  <si>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</si>
  <si>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</si>
  <si>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</si>
  <si>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</si>
  <si>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</si>
  <si>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</si>
  <si>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</si>
  <si>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</si>
  <si>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</si>
  <si>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</si>
  <si>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</si>
  <si>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</si>
  <si>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</si>
  <si>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</si>
  <si>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</si>
  <si>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</si>
  <si>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</si>
  <si>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</si>
  <si>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</si>
  <si>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</si>
  <si>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</si>
  <si>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</si>
  <si>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</si>
  <si>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</si>
  <si>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</si>
  <si>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</si>
  <si>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</si>
  <si>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</si>
  <si>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</si>
  <si>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</si>
  <si>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</si>
  <si>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</si>
  <si>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</si>
  <si>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</si>
  <si>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</si>
  <si>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</si>
  <si>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</si>
  <si>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</si>
  <si>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</si>
  <si>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</si>
  <si>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</si>
  <si>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</si>
  <si>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</si>
  <si>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</si>
  <si>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</si>
  <si>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</si>
  <si>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</si>
  <si>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</si>
  <si>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</si>
  <si>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</si>
  <si>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</si>
  <si>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</si>
  <si>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</si>
  <si>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</si>
  <si>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</si>
  <si>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</si>
  <si>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</si>
  <si>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</si>
  <si>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</si>
  <si>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</si>
  <si>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</si>
  <si>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</si>
  <si>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</si>
  <si>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</si>
  <si>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</si>
  <si>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</si>
  <si>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</si>
  <si>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</si>
  <si>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</si>
  <si>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</si>
  <si>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</si>
  <si>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</si>
  <si>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</si>
  <si>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</si>
  <si>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</si>
  <si>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</si>
  <si>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</si>
  <si>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</si>
  <si>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</si>
  <si>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</si>
  <si>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</si>
  <si>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</si>
  <si>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</si>
  <si>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</si>
  <si>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</si>
  <si>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</si>
  <si>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</si>
  <si>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</si>
  <si>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</si>
  <si>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</si>
  <si>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</si>
  <si>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</si>
  <si>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</si>
  <si>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</si>
  <si>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</si>
  <si>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</si>
  <si>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</si>
  <si>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</si>
  <si>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</si>
  <si>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</si>
  <si>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</si>
  <si>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</si>
  <si>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</si>
  <si>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</si>
  <si>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</si>
  <si>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</si>
  <si>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</si>
  <si>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</si>
  <si>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</si>
  <si>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</si>
  <si>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</si>
  <si>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</si>
  <si>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</si>
  <si>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</si>
  <si>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</si>
  <si>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</si>
  <si>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</si>
  <si>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</si>
  <si>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</si>
  <si>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</si>
  <si>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</si>
  <si>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</si>
  <si>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</si>
  <si>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</si>
  <si>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</si>
  <si>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</si>
  <si>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</si>
  <si>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</si>
  <si>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</si>
  <si>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</si>
  <si>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</si>
  <si>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</si>
  <si>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</si>
  <si>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</si>
  <si>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</si>
  <si>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</si>
  <si>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</si>
  <si>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</si>
  <si>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</si>
  <si>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</si>
  <si>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</si>
  <si>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</si>
  <si>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</si>
  <si>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</si>
  <si>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</si>
  <si>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</si>
  <si>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</si>
  <si>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</si>
  <si>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</si>
  <si>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</si>
  <si>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</si>
  <si>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</si>
  <si>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</si>
  <si>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</si>
  <si>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</si>
  <si>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</si>
  <si>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</si>
  <si>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</si>
  <si>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</si>
  <si>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</si>
  <si>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</si>
  <si>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</si>
  <si>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</si>
  <si>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</si>
  <si>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</si>
  <si>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</si>
  <si>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</si>
  <si>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</si>
  <si>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</si>
  <si>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</si>
  <si>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</si>
  <si>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</si>
  <si>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</si>
  <si>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</si>
  <si>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</si>
  <si>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</si>
  <si>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</si>
  <si>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</si>
  <si>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</si>
  <si>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</si>
  <si>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</si>
  <si>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</si>
  <si>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</si>
  <si>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</si>
  <si>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</si>
  <si>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</si>
  <si>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</si>
  <si>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</si>
  <si>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</si>
  <si>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</si>
  <si>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</si>
  <si>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</si>
  <si>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</si>
  <si>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</si>
  <si>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</si>
  <si>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</si>
  <si>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</si>
  <si>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</si>
  <si>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</si>
  <si>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</si>
  <si>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</si>
  <si>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</si>
  <si>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</si>
  <si>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</si>
  <si>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</si>
  <si>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</si>
  <si>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</si>
  <si>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</si>
  <si>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</si>
  <si>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</si>
  <si>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</si>
  <si>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</si>
  <si>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</si>
  <si>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</si>
  <si>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</si>
  <si>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</si>
  <si>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</si>
  <si>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</si>
  <si>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</si>
  <si>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</si>
  <si>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</si>
  <si>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</si>
  <si>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</si>
  <si>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</si>
  <si>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</si>
  <si>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</si>
  <si>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</si>
  <si>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</si>
  <si>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</si>
  <si>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</si>
  <si>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</si>
  <si>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</si>
  <si>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</si>
  <si>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</si>
  <si>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</si>
  <si>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</si>
  <si>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</si>
  <si>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</si>
  <si>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</si>
  <si>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</si>
  <si>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</si>
  <si>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</si>
  <si>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</si>
  <si>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</si>
  <si>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</si>
  <si>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</si>
  <si>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</si>
  <si>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</si>
  <si>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</si>
  <si>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</si>
  <si>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</si>
  <si>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</si>
  <si>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</si>
  <si>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</si>
  <si>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</si>
  <si>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</si>
  <si>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</si>
  <si>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</si>
  <si>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</si>
  <si>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</si>
  <si>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</si>
  <si>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</si>
  <si>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</si>
  <si>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</si>
  <si>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</si>
  <si>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</si>
  <si>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</si>
  <si>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</si>
  <si>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</si>
  <si>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</si>
  <si>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</si>
  <si>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</si>
  <si>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</si>
  <si>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</si>
  <si>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</si>
  <si>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</si>
  <si>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</si>
  <si>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</si>
  <si>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</si>
  <si>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</si>
  <si>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</si>
  <si>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</si>
  <si>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</si>
  <si>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</si>
  <si>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</si>
  <si>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</si>
  <si>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</si>
  <si>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</si>
  <si>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</si>
  <si>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</si>
  <si>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</si>
  <si>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</si>
  <si>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</si>
  <si>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</si>
  <si>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</si>
  <si>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</si>
  <si>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</si>
  <si>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</si>
  <si>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</si>
  <si>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</si>
  <si>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</si>
  <si>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</si>
  <si>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</si>
  <si>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</si>
  <si>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</si>
  <si>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</si>
  <si>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</si>
  <si>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</si>
  <si>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</si>
  <si>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</si>
  <si>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</si>
  <si>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</si>
  <si>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</si>
  <si>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</si>
  <si>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</si>
  <si>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</si>
  <si>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</si>
  <si>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</si>
  <si>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</si>
  <si>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</si>
  <si>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</si>
  <si>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</si>
  <si>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</si>
  <si>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</si>
  <si>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</si>
  <si>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</si>
  <si>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</si>
  <si>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</si>
  <si>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</si>
  <si>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</si>
  <si>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</si>
  <si>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</si>
  <si>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</si>
  <si>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</si>
  <si>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</si>
  <si>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</si>
  <si>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</si>
  <si>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</si>
  <si>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</si>
  <si>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</si>
  <si>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</si>
  <si>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</si>
  <si>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</si>
  <si>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</si>
  <si>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</si>
  <si>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</si>
  <si>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</si>
  <si>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</si>
  <si>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</si>
  <si>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</si>
  <si>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</si>
  <si>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</si>
  <si>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</si>
  <si>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</si>
  <si>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</si>
  <si>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</si>
  <si>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</si>
  <si>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</si>
  <si>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</si>
  <si>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</si>
  <si>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</si>
  <si>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</si>
  <si>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</si>
  <si>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</si>
  <si>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</si>
  <si>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</si>
  <si>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</si>
  <si>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</si>
  <si>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</si>
  <si>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</si>
  <si>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</si>
  <si>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</si>
  <si>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</si>
  <si>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</si>
  <si>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</si>
  <si>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</si>
  <si>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</si>
  <si>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</si>
  <si>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</si>
  <si>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</si>
  <si>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</si>
  <si>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</si>
  <si>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</si>
  <si>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</si>
  <si>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</si>
  <si>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</si>
  <si>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</si>
  <si>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</si>
  <si>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</si>
  <si>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</si>
  <si>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</si>
  <si>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</si>
  <si>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</si>
  <si>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</si>
  <si>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</si>
  <si>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</si>
  <si>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</si>
  <si>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</si>
  <si>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</si>
  <si>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</si>
  <si>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</si>
  <si>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</si>
  <si>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</si>
  <si>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</si>
  <si>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</si>
  <si>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</si>
  <si>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</si>
  <si>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</si>
  <si>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</si>
  <si>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</si>
  <si>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</si>
  <si>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</si>
  <si>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</si>
  <si>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</si>
  <si>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</si>
  <si>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</si>
  <si>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</si>
  <si>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</si>
  <si>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</si>
  <si>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</si>
  <si>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</si>
  <si>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</si>
  <si>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</si>
  <si>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</si>
  <si>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</si>
  <si>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</si>
  <si>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</si>
  <si>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</si>
  <si>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</si>
  <si>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</si>
  <si>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</si>
  <si>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</si>
  <si>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</si>
  <si>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</si>
  <si>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</si>
  <si>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</si>
  <si>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</si>
  <si>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</si>
  <si>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</si>
  <si>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</si>
  <si>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</si>
  <si>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</si>
  <si>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</si>
  <si>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</si>
  <si>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</si>
  <si>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</si>
  <si>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</si>
  <si>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</si>
  <si>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</si>
  <si>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</si>
  <si>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</si>
  <si>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</si>
  <si>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</si>
  <si>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</si>
  <si>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</si>
  <si>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</si>
  <si>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</si>
  <si>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</si>
  <si>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</si>
  <si>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</si>
  <si>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</si>
  <si>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</si>
  <si>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</si>
  <si>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</si>
  <si>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</si>
  <si>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</si>
  <si>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</si>
  <si>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</si>
  <si>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</si>
  <si>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</si>
  <si>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</si>
  <si>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</si>
  <si>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</si>
  <si>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</si>
  <si>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</si>
  <si>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</si>
  <si>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</si>
  <si>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</si>
  <si>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</si>
  <si>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</si>
  <si>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</si>
  <si>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</si>
  <si>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</si>
  <si>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</si>
  <si>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</si>
  <si>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</si>
  <si>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</si>
  <si>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</si>
  <si>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</si>
  <si>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</si>
  <si>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</si>
  <si>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</si>
  <si>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</si>
  <si>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</si>
  <si>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</si>
  <si>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</si>
  <si>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</si>
  <si>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</si>
  <si>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</si>
  <si>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</si>
  <si>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</si>
  <si>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</si>
  <si>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</si>
  <si>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</si>
  <si>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</si>
  <si>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</si>
  <si>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</si>
  <si>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</si>
  <si>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</si>
  <si>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</si>
  <si>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</si>
  <si>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</si>
  <si>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</si>
  <si>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</si>
  <si>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</si>
  <si>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</si>
  <si>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</si>
  <si>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</si>
  <si>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</si>
  <si>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</si>
  <si>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</si>
  <si>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</si>
  <si>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</si>
  <si>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</si>
  <si>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</si>
  <si>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</si>
  <si>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</si>
  <si>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</si>
  <si>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</si>
  <si>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</si>
  <si>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</si>
  <si>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</si>
  <si>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</si>
  <si>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</si>
  <si>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</si>
  <si>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</si>
  <si>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</si>
  <si>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</si>
  <si>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</si>
  <si>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</si>
  <si>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</si>
  <si>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</si>
  <si>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</si>
  <si>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</si>
  <si>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</si>
  <si>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</si>
  <si>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</si>
  <si>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</si>
  <si>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</si>
  <si>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</si>
  <si>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</si>
  <si>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</si>
  <si>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</si>
  <si>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</si>
  <si>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</si>
  <si>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</si>
  <si>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</si>
  <si>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</si>
  <si>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</si>
  <si>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</si>
  <si>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</si>
  <si>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</si>
  <si>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</si>
  <si>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</si>
  <si>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</si>
  <si>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</si>
  <si>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</si>
  <si>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</si>
  <si>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</si>
  <si>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</si>
  <si>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</si>
  <si>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</si>
  <si>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</si>
  <si>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</si>
  <si>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</si>
  <si>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</si>
  <si>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</si>
  <si>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</si>
  <si>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</si>
  <si>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</si>
  <si>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</si>
  <si>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</si>
  <si>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</si>
  <si>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</si>
  <si>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</si>
  <si>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</si>
  <si>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</si>
  <si>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</si>
  <si>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</si>
  <si>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</si>
  <si>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</si>
  <si>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</si>
  <si>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</si>
  <si>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</si>
  <si>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</si>
  <si>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</si>
  <si>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</si>
  <si>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</si>
  <si>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</si>
  <si>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</si>
  <si>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</si>
  <si>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</si>
  <si>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</si>
  <si>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</si>
  <si>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</si>
  <si>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</si>
  <si>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</si>
  <si>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</si>
  <si>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</si>
  <si>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</si>
  <si>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</si>
  <si>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</si>
  <si>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</si>
  <si>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</si>
  <si>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</si>
  <si>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</si>
  <si>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</si>
  <si>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</si>
  <si>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</si>
  <si>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</si>
  <si>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</si>
  <si>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</si>
  <si>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</si>
  <si>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</si>
  <si>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</si>
  <si>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</si>
  <si>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</si>
  <si>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</si>
  <si>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</si>
  <si>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</si>
  <si>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</si>
  <si>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</si>
  <si>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</si>
  <si>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</si>
  <si>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</si>
  <si>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</si>
  <si>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</si>
  <si>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</si>
  <si>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</si>
  <si>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</si>
  <si>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</si>
  <si>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</si>
  <si>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</si>
  <si>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</si>
  <si>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</si>
  <si>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</si>
  <si>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</si>
  <si>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</si>
  <si>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</si>
  <si>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</si>
  <si>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</si>
  <si>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</si>
  <si>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</si>
  <si>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</si>
  <si>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</si>
  <si>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</si>
  <si>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</si>
  <si>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</si>
  <si>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</si>
  <si>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</si>
  <si>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</si>
  <si>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</si>
  <si>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</si>
  <si>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</si>
  <si>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</si>
  <si>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</si>
  <si>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</si>
  <si>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</si>
  <si>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</si>
  <si>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</si>
  <si>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</si>
  <si>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</si>
  <si>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</si>
  <si>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</si>
  <si>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</si>
  <si>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</si>
  <si>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</si>
  <si>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</si>
  <si>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</si>
  <si>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</si>
  <si>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</si>
  <si>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</si>
  <si>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</si>
  <si>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</si>
  <si>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</si>
  <si>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</si>
  <si>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</si>
  <si>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</si>
  <si>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</si>
  <si>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</si>
  <si>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</si>
  <si>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</si>
  <si>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</si>
  <si>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</si>
  <si>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</si>
  <si>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</si>
  <si>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</si>
  <si>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</si>
  <si>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</si>
  <si>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</si>
  <si>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</si>
  <si>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</si>
  <si>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</si>
  <si>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</si>
  <si>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</si>
  <si>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</si>
  <si>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</si>
  <si>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</si>
  <si>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</si>
  <si>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</si>
  <si>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</si>
  <si>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</si>
  <si>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</si>
  <si>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</si>
  <si>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</si>
  <si>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</si>
  <si>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</si>
  <si>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</si>
  <si>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</si>
  <si>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</si>
  <si>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</si>
  <si>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</si>
  <si>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</si>
  <si>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</si>
  <si>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</si>
  <si>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</si>
  <si>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</si>
  <si>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</si>
  <si>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</si>
  <si>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</si>
  <si>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</si>
  <si>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</si>
  <si>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</si>
  <si>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</si>
  <si>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</si>
  <si>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</si>
  <si>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</si>
  <si>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</si>
  <si>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</si>
  <si>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</si>
  <si>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</si>
  <si>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</si>
  <si>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</si>
  <si>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</si>
  <si>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</si>
  <si>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</si>
  <si>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</si>
  <si>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</si>
  <si>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</si>
  <si>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</si>
  <si>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</si>
  <si>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</si>
  <si>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</si>
  <si>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</si>
  <si>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</si>
  <si>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</si>
  <si>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</si>
  <si>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</si>
  <si>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</si>
  <si>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</si>
  <si>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</si>
  <si>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</si>
  <si>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</si>
  <si>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</si>
  <si>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</si>
  <si>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</si>
  <si>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</si>
  <si>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</si>
  <si>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</si>
  <si>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</si>
  <si>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</si>
  <si>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</si>
  <si>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</si>
  <si>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</si>
  <si>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</si>
  <si>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</si>
  <si>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</si>
  <si>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</si>
  <si>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</si>
  <si>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</si>
  <si>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</si>
  <si>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</si>
  <si>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</si>
  <si>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</si>
  <si>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</si>
  <si>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</si>
  <si>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</si>
  <si>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</si>
  <si>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</si>
  <si>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</si>
  <si>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</si>
  <si>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</si>
  <si>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</si>
  <si>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</si>
  <si>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</si>
  <si>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</si>
  <si>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</si>
  <si>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</si>
  <si>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</si>
  <si>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</si>
  <si>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</si>
  <si>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</si>
  <si>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</si>
  <si>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</si>
  <si>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</si>
  <si>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</si>
  <si>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</si>
  <si>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</si>
  <si>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</si>
  <si>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</si>
  <si>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</si>
  <si>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</si>
  <si>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</si>
  <si>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</si>
  <si>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</si>
  <si>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</si>
  <si>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</si>
  <si>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</si>
  <si>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</si>
  <si>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</si>
  <si>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</si>
  <si>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</si>
  <si>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</si>
  <si>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</si>
  <si>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</si>
  <si>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</si>
  <si>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</si>
  <si>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</si>
  <si>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</si>
  <si>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</si>
  <si>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</si>
  <si>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</si>
  <si>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</si>
  <si>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</si>
  <si>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</si>
  <si>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</si>
  <si>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</si>
  <si>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</si>
  <si>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</si>
  <si>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</si>
  <si>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</si>
  <si>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</si>
  <si>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</si>
  <si>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</si>
  <si>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</si>
  <si>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</si>
  <si>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</si>
  <si>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</si>
  <si>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</si>
  <si>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</si>
  <si>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</si>
  <si>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</si>
  <si>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</si>
  <si>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</si>
  <si>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</si>
  <si>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</si>
  <si>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</si>
  <si>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</si>
  <si>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</si>
  <si>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</si>
  <si>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</si>
  <si>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</si>
  <si>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</si>
  <si>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</si>
  <si>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</si>
  <si>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</si>
  <si>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</si>
  <si>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</si>
  <si>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</si>
  <si>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</si>
  <si>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</si>
  <si>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</si>
  <si>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</si>
  <si>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</si>
  <si>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</si>
  <si>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</si>
  <si>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</si>
  <si>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</si>
  <si>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</si>
  <si>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</si>
  <si>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</si>
  <si>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</si>
  <si>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</si>
  <si>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</si>
  <si>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</si>
  <si>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</si>
  <si>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</si>
  <si>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</si>
  <si>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</si>
  <si>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</si>
  <si>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</si>
  <si>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</si>
  <si>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</si>
  <si>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</si>
  <si>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</si>
  <si>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</si>
  <si>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</si>
  <si>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</si>
  <si>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</si>
  <si>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</si>
  <si>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</si>
  <si>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</si>
  <si>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</si>
  <si>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</si>
  <si>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</si>
  <si>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</si>
  <si>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</si>
  <si>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</si>
  <si>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</si>
  <si>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</si>
  <si>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</si>
  <si>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</si>
  <si>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</si>
  <si>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</si>
  <si>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</si>
  <si>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</si>
  <si>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</si>
  <si>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</si>
  <si>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</si>
  <si>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</si>
  <si>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</si>
  <si>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</si>
  <si>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</si>
  <si>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</si>
  <si>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</si>
  <si>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</si>
  <si>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</si>
  <si>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</si>
  <si>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</si>
  <si>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</si>
  <si>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</si>
  <si>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</si>
  <si>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</si>
  <si>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</si>
  <si>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</si>
  <si>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</si>
  <si>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</si>
  <si>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</si>
  <si>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</si>
  <si>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</si>
  <si>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</si>
  <si>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</si>
  <si>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</si>
  <si>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</si>
  <si>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</si>
  <si>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</si>
  <si>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</si>
  <si>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</si>
  <si>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</si>
  <si>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</si>
  <si>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</si>
  <si>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</si>
  <si>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</si>
  <si>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</si>
  <si>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</si>
  <si>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</si>
  <si>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</si>
  <si>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</si>
  <si>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</si>
  <si>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</si>
  <si>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</si>
  <si>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</si>
  <si>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</si>
  <si>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</si>
  <si>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</si>
  <si>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</si>
  <si>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</si>
  <si>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</si>
  <si>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</si>
  <si>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</si>
  <si>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</si>
  <si>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</si>
  <si>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</si>
  <si>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</si>
  <si>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</si>
  <si>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</si>
  <si>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</si>
  <si>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</si>
  <si>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</si>
  <si>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</si>
  <si>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</si>
  <si>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</si>
  <si>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</si>
  <si>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</si>
  <si>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</si>
  <si>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</si>
  <si>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</si>
  <si>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</si>
  <si>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</si>
  <si>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</si>
  <si>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</si>
  <si>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</si>
  <si>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</si>
  <si>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</si>
  <si>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</si>
  <si>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</si>
  <si>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</si>
  <si>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</si>
  <si>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</si>
  <si>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</si>
  <si>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</si>
  <si>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</si>
  <si>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</si>
  <si>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</si>
  <si>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</si>
  <si>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</si>
  <si>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</si>
  <si>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</si>
  <si>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</si>
  <si>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</si>
  <si>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</si>
  <si>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</si>
  <si>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</si>
  <si>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</si>
  <si>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</si>
  <si>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</si>
  <si>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</si>
  <si>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</si>
  <si>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</si>
  <si>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</si>
  <si>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</si>
  <si>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</si>
  <si>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</si>
  <si>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</si>
  <si>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</si>
  <si>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</si>
  <si>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</si>
  <si>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</si>
  <si>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</si>
  <si>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</si>
  <si>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</si>
  <si>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</si>
  <si>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</si>
  <si>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</si>
  <si>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</si>
  <si>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</si>
  <si>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</si>
  <si>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</si>
  <si>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</si>
  <si>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</si>
  <si>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</si>
  <si>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</si>
  <si>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</si>
  <si>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</si>
  <si>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</si>
  <si>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</si>
  <si>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</si>
  <si>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</si>
  <si>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</si>
  <si>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</si>
  <si>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</si>
  <si>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</si>
  <si>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</si>
  <si>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</si>
  <si>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</si>
  <si>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</si>
  <si>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</si>
  <si>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</si>
  <si>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</si>
  <si>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</si>
  <si>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</si>
  <si>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</si>
  <si>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</si>
  <si>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</si>
  <si>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</si>
  <si>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</si>
  <si>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</si>
  <si>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</si>
  <si>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</si>
  <si>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</si>
  <si>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</si>
  <si>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</si>
  <si>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</si>
  <si>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</si>
  <si>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</si>
  <si>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</si>
  <si>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</si>
  <si>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</si>
  <si>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</si>
  <si>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</si>
  <si>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</si>
  <si>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</si>
  <si>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</si>
  <si>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</si>
  <si>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</si>
  <si>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</si>
  <si>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</si>
  <si>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</si>
  <si>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</si>
  <si>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</si>
  <si>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</si>
  <si>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</si>
  <si>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</si>
  <si>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</si>
  <si>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</si>
  <si>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</si>
  <si>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</si>
  <si>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</si>
  <si>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</si>
  <si>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</si>
  <si>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</si>
  <si>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</si>
  <si>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</si>
  <si>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</si>
  <si>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</si>
  <si>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</si>
  <si>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</si>
  <si>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</si>
  <si>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</si>
  <si>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</si>
  <si>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</si>
  <si>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</si>
  <si>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</si>
  <si>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</si>
  <si>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</si>
  <si>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</si>
  <si>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</si>
  <si>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</si>
  <si>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</si>
  <si>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</si>
  <si>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</si>
  <si>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</si>
  <si>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</si>
  <si>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</si>
  <si>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</si>
  <si>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</si>
  <si>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</si>
  <si>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</si>
  <si>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</si>
  <si>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</si>
  <si>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</si>
  <si>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</si>
  <si>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</si>
  <si>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</si>
  <si>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</si>
  <si>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</si>
  <si>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</si>
  <si>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</si>
  <si>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</si>
  <si>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</si>
  <si>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</si>
  <si>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</si>
  <si>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</si>
  <si>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</si>
  <si>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</si>
  <si>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</si>
  <si>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</si>
  <si>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</si>
  <si>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</si>
  <si>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</si>
  <si>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</si>
  <si>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</si>
  <si>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</si>
  <si>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</si>
  <si>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</si>
  <si>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</si>
  <si>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</si>
  <si>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</si>
  <si>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</si>
  <si>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</si>
  <si>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</si>
  <si>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</si>
  <si>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</si>
  <si>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</si>
  <si>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</si>
  <si>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</si>
  <si>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</si>
  <si>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</si>
  <si>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</si>
  <si>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</si>
  <si>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</si>
  <si>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</si>
  <si>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</si>
  <si>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</si>
  <si>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</si>
  <si>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</si>
  <si>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</si>
  <si>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</si>
  <si>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</si>
  <si>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</si>
  <si>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</si>
  <si>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</si>
  <si>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</si>
  <si>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</si>
  <si>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</si>
  <si>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</si>
  <si>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</si>
  <si>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</si>
  <si>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</si>
  <si>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</si>
  <si>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</si>
  <si>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</si>
  <si>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</si>
  <si>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</si>
  <si>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</si>
  <si>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</si>
  <si>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</si>
  <si>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</si>
  <si>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</si>
  <si>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</si>
  <si>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</si>
  <si>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</si>
  <si>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</si>
  <si>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</si>
  <si>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</si>
  <si>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</si>
  <si>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</si>
  <si>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</si>
  <si>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</si>
  <si>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</si>
  <si>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</si>
  <si>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</si>
  <si>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</si>
  <si>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</si>
  <si>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</si>
  <si>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</si>
  <si>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</si>
  <si>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</si>
  <si>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</si>
  <si>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</si>
  <si>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</si>
  <si>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</si>
  <si>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</si>
  <si>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</si>
  <si>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</si>
  <si>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</si>
  <si>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</si>
  <si>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</si>
  <si>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</si>
  <si>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</si>
  <si>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</si>
  <si>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</si>
  <si>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</si>
  <si>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</si>
  <si>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</si>
  <si>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</si>
  <si>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</si>
  <si>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</si>
  <si>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</si>
  <si>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</si>
  <si>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</si>
  <si>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</si>
  <si>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</si>
  <si>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</si>
  <si>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</si>
  <si>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</si>
  <si>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</si>
  <si>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</si>
  <si>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</si>
  <si>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</si>
  <si>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</si>
  <si>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</si>
  <si>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</si>
  <si>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</si>
  <si>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</si>
  <si>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</si>
  <si>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</si>
  <si>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</si>
  <si>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</si>
  <si>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</si>
  <si>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</si>
  <si>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</si>
  <si>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</si>
  <si>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</si>
  <si>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</si>
  <si>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</si>
  <si>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</si>
  <si>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</si>
  <si>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</si>
  <si>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</si>
  <si>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</si>
  <si>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</si>
  <si>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</si>
  <si>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</si>
  <si>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</si>
  <si>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</si>
  <si>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</si>
  <si>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</si>
  <si>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</si>
  <si>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</si>
  <si>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</si>
  <si>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</si>
  <si>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</si>
  <si>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</si>
  <si>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</si>
  <si>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</si>
  <si>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</si>
  <si>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</si>
  <si>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</si>
  <si>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</si>
  <si>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</si>
  <si>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</si>
  <si>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</si>
  <si>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</si>
  <si>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</si>
  <si>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</si>
  <si>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</si>
  <si>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</si>
  <si>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</si>
  <si>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</si>
  <si>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</si>
  <si>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</si>
  <si>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</si>
  <si>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</si>
  <si>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</si>
  <si>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</si>
  <si>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</si>
  <si>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</si>
  <si>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</si>
  <si>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</si>
  <si>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</si>
  <si>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</si>
  <si>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</si>
  <si>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</si>
  <si>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</si>
  <si>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</si>
  <si>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</si>
  <si>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</si>
  <si>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</si>
  <si>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</si>
  <si>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</si>
  <si>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</si>
  <si>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</si>
  <si>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</si>
  <si>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</si>
  <si>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</si>
  <si>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</si>
  <si>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</si>
  <si>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</si>
  <si>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</si>
  <si>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</si>
  <si>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</si>
  <si>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</si>
  <si>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</si>
  <si>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</si>
  <si>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</si>
  <si>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</si>
  <si>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</si>
  <si>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</si>
  <si>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</si>
  <si>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</si>
  <si>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</si>
  <si>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</si>
  <si>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</si>
  <si>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</si>
  <si>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</si>
  <si>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</si>
  <si>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</si>
  <si>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</si>
  <si>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</si>
  <si>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</si>
  <si>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</si>
  <si>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</si>
  <si>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</si>
  <si>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</si>
  <si>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</si>
  <si>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</si>
  <si>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</si>
  <si>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</si>
  <si>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</si>
  <si>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</si>
  <si>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</si>
  <si>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</si>
  <si>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</si>
  <si>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</si>
  <si>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</si>
  <si>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</si>
  <si>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</si>
  <si>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</si>
  <si>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</si>
  <si>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</si>
  <si>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</si>
  <si>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</si>
  <si>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</si>
  <si>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</si>
  <si>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</si>
  <si>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</si>
  <si>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</si>
  <si>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</si>
  <si>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</si>
  <si>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</si>
  <si>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</si>
  <si>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</si>
  <si>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</si>
  <si>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</si>
  <si>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</si>
  <si>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</si>
  <si>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</si>
  <si>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</si>
  <si>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</si>
  <si>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</si>
  <si>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</si>
  <si>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</si>
  <si>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</si>
  <si>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</si>
  <si>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</si>
  <si>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</si>
  <si>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</si>
  <si>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</si>
  <si>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</si>
  <si>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</si>
  <si>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</si>
  <si>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</si>
  <si>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</si>
  <si>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</si>
  <si>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</si>
  <si>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</si>
  <si>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</si>
  <si>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</si>
  <si>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</si>
  <si>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</si>
  <si>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</si>
  <si>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</si>
  <si>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</si>
  <si>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</si>
  <si>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</si>
  <si>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</si>
  <si>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</si>
  <si>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</si>
  <si>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</si>
  <si>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</si>
  <si>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</si>
  <si>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</si>
  <si>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</si>
  <si>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</si>
  <si>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</si>
  <si>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</si>
  <si>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</si>
  <si>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</si>
  <si>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</si>
  <si>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</si>
  <si>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</si>
  <si>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</si>
  <si>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</si>
  <si>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</si>
  <si>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</si>
  <si>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</si>
  <si>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</si>
  <si>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</si>
  <si>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</si>
  <si>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</si>
  <si>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</si>
  <si>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</si>
  <si>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</si>
  <si>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</si>
  <si>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</si>
  <si>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</si>
  <si>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</si>
  <si>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</si>
  <si>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</si>
  <si>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</si>
  <si>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</si>
  <si>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</si>
  <si>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</si>
  <si>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</si>
  <si>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</si>
  <si>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</si>
  <si>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</si>
  <si>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</si>
  <si>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</si>
  <si>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</si>
  <si>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</si>
  <si>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</si>
  <si>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</si>
  <si>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</si>
  <si>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</si>
  <si>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</si>
  <si>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</si>
  <si>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</si>
  <si>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</si>
  <si>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</si>
  <si>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</si>
  <si>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</si>
  <si>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</si>
  <si>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</si>
  <si>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</si>
  <si>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</si>
  <si>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</si>
  <si>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</si>
  <si>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</si>
  <si>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</si>
  <si>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</si>
  <si>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</si>
  <si>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</si>
  <si>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</si>
  <si>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</si>
  <si>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</si>
  <si>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</si>
  <si>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</si>
  <si>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</si>
  <si>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</si>
  <si>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</si>
  <si>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</si>
  <si>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</si>
  <si>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</si>
  <si>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</si>
  <si>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</si>
  <si>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</si>
  <si>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</si>
  <si>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</si>
  <si>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</si>
  <si>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</si>
  <si>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</si>
  <si>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</si>
  <si>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</si>
  <si>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</si>
  <si>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</si>
  <si>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</si>
  <si>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</si>
  <si>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</si>
  <si>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</si>
  <si>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</si>
  <si>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</si>
  <si>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</si>
  <si>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</si>
  <si>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</si>
  <si>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</si>
  <si>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</si>
  <si>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</si>
  <si>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</si>
  <si>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</si>
  <si>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</si>
  <si>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</si>
  <si>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</si>
  <si>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</si>
  <si>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</si>
  <si>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</si>
  <si>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</si>
  <si>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</si>
  <si>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</si>
  <si>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</si>
  <si>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</si>
  <si>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</si>
  <si>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</si>
  <si>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</si>
  <si>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</si>
  <si>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</si>
  <si>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</si>
  <si>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</si>
  <si>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</si>
  <si>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</si>
  <si>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</si>
  <si>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</si>
  <si>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</si>
  <si>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</si>
  <si>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</si>
  <si>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</si>
  <si>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</si>
  <si>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</si>
  <si>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</si>
  <si>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</si>
  <si>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</si>
  <si>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</si>
  <si>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</si>
  <si>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</si>
  <si>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</si>
  <si>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</si>
  <si>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</si>
  <si>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</si>
  <si>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</si>
  <si>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</si>
  <si>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</si>
  <si>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</si>
  <si>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</si>
  <si>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</si>
  <si>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</si>
  <si>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</si>
  <si>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</si>
  <si>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</si>
  <si>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</si>
  <si>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</si>
  <si>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</si>
  <si>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</si>
  <si>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</si>
  <si>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</si>
  <si>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</si>
  <si>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</si>
  <si>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</si>
  <si>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</si>
  <si>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</si>
  <si>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</si>
  <si>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</si>
  <si>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</si>
  <si>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</si>
  <si>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</si>
  <si>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</si>
  <si>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</si>
  <si>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</si>
  <si>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</si>
  <si>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</si>
  <si>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</si>
  <si>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</si>
  <si>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</si>
  <si>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</si>
  <si>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</si>
  <si>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</si>
  <si>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</si>
  <si>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</si>
  <si>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</si>
  <si>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</si>
  <si>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</si>
  <si>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</si>
  <si>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</si>
  <si>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</si>
  <si>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</si>
  <si>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</si>
  <si>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</si>
  <si>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</si>
  <si>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</si>
  <si>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</si>
  <si>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</si>
  <si>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</si>
  <si>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</si>
  <si>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</si>
  <si>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</si>
  <si>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</si>
  <si>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</si>
  <si>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</si>
  <si>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</si>
  <si>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</si>
  <si>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</si>
  <si>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</si>
  <si>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</si>
  <si>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</si>
  <si>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</si>
  <si>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</si>
  <si>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</si>
  <si>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</si>
  <si>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</si>
  <si>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</si>
  <si>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</si>
  <si>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</si>
  <si>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</si>
  <si>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</si>
  <si>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</si>
  <si>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</si>
  <si>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</si>
  <si>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</si>
  <si>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</si>
  <si>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</si>
  <si>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</si>
  <si>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</si>
  <si>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</si>
  <si>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</si>
  <si>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</si>
  <si>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</si>
  <si>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</si>
  <si>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</si>
  <si>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</si>
  <si>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</si>
  <si>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</si>
  <si>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</si>
  <si>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</si>
  <si>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</si>
  <si>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</si>
  <si>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</si>
  <si>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</si>
  <si>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</si>
  <si>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</si>
  <si>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</si>
  <si>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</si>
  <si>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</si>
  <si>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</si>
  <si>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</si>
  <si>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</si>
  <si>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</si>
  <si>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</si>
  <si>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</si>
  <si>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</si>
  <si>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</si>
  <si>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</si>
  <si>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</si>
  <si>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</si>
  <si>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</si>
  <si>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</si>
  <si>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</si>
  <si>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</si>
  <si>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</si>
  <si>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</si>
  <si>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</si>
  <si>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</si>
  <si>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</si>
  <si>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</si>
  <si>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</si>
  <si>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</si>
  <si>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</si>
  <si>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</si>
  <si>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</si>
  <si>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</si>
  <si>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</si>
  <si>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</si>
  <si>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</si>
  <si>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</si>
  <si>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</si>
  <si>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</si>
  <si>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</si>
  <si>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</si>
  <si>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</si>
  <si>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</si>
  <si>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</si>
  <si>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</si>
  <si>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</si>
  <si>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</si>
  <si>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</si>
  <si>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</si>
  <si>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</si>
  <si>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</si>
  <si>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</si>
  <si>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</si>
  <si>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</si>
  <si>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</si>
  <si>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</si>
  <si>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</si>
  <si>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</si>
  <si>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</si>
  <si>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</si>
  <si>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</si>
  <si>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</si>
  <si>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</si>
  <si>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</si>
  <si>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</si>
  <si>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</si>
  <si>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</si>
  <si>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</si>
  <si>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</si>
  <si>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</si>
  <si>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</si>
  <si>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</si>
  <si>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</si>
  <si>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</si>
  <si>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</si>
  <si>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</si>
  <si>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</si>
  <si>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</si>
  <si>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</si>
  <si>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</si>
  <si>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</si>
  <si>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</si>
  <si>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</si>
  <si>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</si>
  <si>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</si>
  <si>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</si>
  <si>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</si>
  <si>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</si>
  <si>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</si>
  <si>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</si>
  <si>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</si>
  <si>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</si>
  <si>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</si>
  <si>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</si>
  <si>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</si>
  <si>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</si>
  <si>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</si>
  <si>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</si>
  <si>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</si>
  <si>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</si>
  <si>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</si>
  <si>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</si>
  <si>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</si>
  <si>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</si>
  <si>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</si>
  <si>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</si>
  <si>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</si>
  <si>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</si>
  <si>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</si>
  <si>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</si>
  <si>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</si>
  <si>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</si>
  <si>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</si>
  <si>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</si>
  <si>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</si>
  <si>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</si>
  <si>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</si>
  <si>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</si>
  <si>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</si>
  <si>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</si>
  <si>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</si>
  <si>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</si>
  <si>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</si>
  <si>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</si>
  <si>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</si>
  <si>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</si>
  <si>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</si>
  <si>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</si>
  <si>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</si>
  <si>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</si>
  <si>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</si>
  <si>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</si>
  <si>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</si>
  <si>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</si>
  <si>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</si>
  <si>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</si>
  <si>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</si>
  <si>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</si>
  <si>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</si>
  <si>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</si>
  <si>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</si>
  <si>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</si>
  <si>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</si>
  <si>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</si>
  <si>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</si>
  <si>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</si>
  <si>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</si>
  <si>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</si>
  <si>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</si>
  <si>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</si>
  <si>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</si>
  <si>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</si>
  <si>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</si>
  <si>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</si>
  <si>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</si>
  <si>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</si>
  <si>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</si>
  <si>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</si>
  <si>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</si>
  <si>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</si>
  <si>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</si>
  <si>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</si>
  <si>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</si>
  <si>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</si>
  <si>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</si>
  <si>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</si>
  <si>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</si>
  <si>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</si>
  <si>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</si>
  <si>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</si>
  <si>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</si>
  <si>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</si>
  <si>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</si>
  <si>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</si>
  <si>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</si>
  <si>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</si>
  <si>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</si>
  <si>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</si>
  <si>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</si>
  <si>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</si>
  <si>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</si>
  <si>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</si>
  <si>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</si>
  <si>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</si>
  <si>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</si>
  <si>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</si>
  <si>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</si>
  <si>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</si>
  <si>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</si>
  <si>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</si>
  <si>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</si>
  <si>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</si>
  <si>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</si>
  <si>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</si>
  <si>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</si>
  <si>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</si>
  <si>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</si>
  <si>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</si>
  <si>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</si>
  <si>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</si>
  <si>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</si>
  <si>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</si>
  <si>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</si>
  <si>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</si>
  <si>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</si>
  <si>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</si>
  <si>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</si>
  <si>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</si>
  <si>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</si>
  <si>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</si>
  <si>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</si>
  <si>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</si>
  <si>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</si>
  <si>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</si>
  <si>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</si>
  <si>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</si>
  <si>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</si>
  <si>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</si>
  <si>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</si>
  <si>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</si>
  <si>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</si>
  <si>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</si>
  <si>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</si>
  <si>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</si>
  <si>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</si>
  <si>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</si>
  <si>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</si>
  <si>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</si>
  <si>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</si>
  <si>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</si>
  <si>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</si>
  <si>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</si>
  <si>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</si>
  <si>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</si>
  <si>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</si>
  <si>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</si>
  <si>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</si>
  <si>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</si>
  <si>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</si>
  <si>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</si>
  <si>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</si>
  <si>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</si>
  <si>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</si>
  <si>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</si>
  <si>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</si>
  <si>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</si>
  <si>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</si>
  <si>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</si>
  <si>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</si>
  <si>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</si>
  <si>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</si>
  <si>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</si>
  <si>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</si>
  <si>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</si>
  <si>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</si>
  <si>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</si>
  <si>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</si>
  <si>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</si>
  <si>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</si>
  <si>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</si>
  <si>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</si>
  <si>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</si>
  <si>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</si>
  <si>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</si>
  <si>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</si>
  <si>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</si>
  <si>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</si>
  <si>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</si>
  <si>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</si>
  <si>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</si>
  <si>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</si>
  <si>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</si>
  <si>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</si>
  <si>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</si>
  <si>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</si>
  <si>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</si>
  <si>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</si>
  <si>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</si>
  <si>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</si>
  <si>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</si>
  <si>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</si>
  <si>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</si>
  <si>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</si>
  <si>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</si>
  <si>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</si>
  <si>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</si>
  <si>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</si>
  <si>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</si>
  <si>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</si>
  <si>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</si>
  <si>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</si>
  <si>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</si>
  <si>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</si>
  <si>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</si>
  <si>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</si>
  <si>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</si>
  <si>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</si>
  <si>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</si>
  <si>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</si>
  <si>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</si>
  <si>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</si>
  <si>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</si>
  <si>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</si>
  <si>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</si>
  <si>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</si>
  <si>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</si>
  <si>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</si>
  <si>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</si>
  <si>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</si>
  <si>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</si>
  <si>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</si>
  <si>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</si>
  <si>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</si>
  <si>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</si>
  <si>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</si>
  <si>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</si>
  <si>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</si>
  <si>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</si>
  <si>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</si>
  <si>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</si>
  <si>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</si>
  <si>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</si>
  <si>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</si>
  <si>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</si>
  <si>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</si>
  <si>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</si>
  <si>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</si>
  <si>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</si>
  <si>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</si>
  <si>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</si>
  <si>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</si>
  <si>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</si>
  <si>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</si>
  <si>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</si>
  <si>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</si>
  <si>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</si>
  <si>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</si>
  <si>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</si>
  <si>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</si>
  <si>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</si>
  <si>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</si>
  <si>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</si>
  <si>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</si>
  <si>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</si>
  <si>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</si>
  <si>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</si>
  <si>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</si>
  <si>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</si>
  <si>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</si>
  <si>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</si>
  <si>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</si>
  <si>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</si>
  <si>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</si>
  <si>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</si>
  <si>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</si>
  <si>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</si>
  <si>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</si>
  <si>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</si>
  <si>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</si>
  <si>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</si>
  <si>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</si>
  <si>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</si>
  <si>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</si>
  <si>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</si>
  <si>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</si>
  <si>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</si>
  <si>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</si>
  <si>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</si>
  <si>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</si>
  <si>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</si>
  <si>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</si>
  <si>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</si>
  <si>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</si>
  <si>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</si>
  <si>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</si>
  <si>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</si>
  <si>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</si>
  <si>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</si>
  <si>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</si>
  <si>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</si>
  <si>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</si>
  <si>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</si>
  <si>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</si>
  <si>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</si>
  <si>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</si>
  <si>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</si>
  <si>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</si>
  <si>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</si>
  <si>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</si>
  <si>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</si>
  <si>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</si>
  <si>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</si>
  <si>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</si>
  <si>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</si>
  <si>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</si>
  <si>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</si>
  <si>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</si>
  <si>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</si>
  <si>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</si>
  <si>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</si>
  <si>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</si>
  <si>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</si>
  <si>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</si>
  <si>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</si>
  <si>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</si>
  <si>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</si>
  <si>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</si>
  <si>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</si>
  <si>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</si>
  <si>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</si>
  <si>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</si>
  <si>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</si>
  <si>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</si>
  <si>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</si>
  <si>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</si>
  <si>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</si>
  <si>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</si>
  <si>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</si>
  <si>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</si>
  <si>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</si>
  <si>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</si>
  <si>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</si>
  <si>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</si>
  <si>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</si>
  <si>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</si>
  <si>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</si>
  <si>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</si>
  <si>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</si>
  <si>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</si>
  <si>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</si>
  <si>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</si>
  <si>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</si>
  <si>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</si>
  <si>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</si>
  <si>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</si>
  <si>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</si>
  <si>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</si>
  <si>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</si>
  <si>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</si>
  <si>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</si>
  <si>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</si>
  <si>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</si>
  <si>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</si>
  <si>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</si>
  <si>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</si>
  <si>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</si>
  <si>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</si>
  <si>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</si>
  <si>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</si>
  <si>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</si>
  <si>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</si>
  <si>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</si>
  <si>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</si>
  <si>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</si>
  <si>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</si>
  <si>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</si>
  <si>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</si>
  <si>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</si>
  <si>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</si>
  <si>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</si>
  <si>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</si>
  <si>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</si>
  <si>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</si>
  <si>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</si>
  <si>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</si>
  <si>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</si>
  <si>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</si>
  <si>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</si>
  <si>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</si>
  <si>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</si>
  <si>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</si>
  <si>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</si>
  <si>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</si>
  <si>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</si>
  <si>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</si>
  <si>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</si>
  <si>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</si>
  <si>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</si>
  <si>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</si>
  <si>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</si>
  <si>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</si>
  <si>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</si>
  <si>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</si>
  <si>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</si>
  <si>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</si>
  <si>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</si>
  <si>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</si>
  <si>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</si>
  <si>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</si>
  <si>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</si>
  <si>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</si>
  <si>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</si>
  <si>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</si>
  <si>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</si>
  <si>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</si>
  <si>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</si>
  <si>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</si>
  <si>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</si>
  <si>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</si>
  <si>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</si>
  <si>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</si>
  <si>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</si>
  <si>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</si>
  <si>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</si>
  <si>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</si>
  <si>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</si>
  <si>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</si>
  <si>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</si>
  <si>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</si>
  <si>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</si>
  <si>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</si>
  <si>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</si>
  <si>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</si>
  <si>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</si>
  <si>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</si>
  <si>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</si>
  <si>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</si>
  <si>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</si>
  <si>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</si>
  <si>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</si>
  <si>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</si>
  <si>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</si>
  <si>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</si>
  <si>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</si>
  <si>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</si>
  <si>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</si>
  <si>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</si>
  <si>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</si>
  <si>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</si>
  <si>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</si>
  <si>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</si>
  <si>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</si>
  <si>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</si>
  <si>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</si>
  <si>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</si>
  <si>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</si>
  <si>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</si>
  <si>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</si>
  <si>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</si>
  <si>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</si>
  <si>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</si>
  <si>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</si>
  <si>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</si>
  <si>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</si>
  <si>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</si>
  <si>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</si>
  <si>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</si>
  <si>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</si>
  <si>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</si>
  <si>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</si>
  <si>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</si>
  <si>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</si>
  <si>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</si>
  <si>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</si>
  <si>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</si>
  <si>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</si>
  <si>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</si>
  <si>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</si>
  <si>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</si>
  <si>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</si>
  <si>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</si>
  <si>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</si>
  <si>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</si>
  <si>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</si>
  <si>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</si>
  <si>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</si>
  <si>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</si>
  <si>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</si>
  <si>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</si>
  <si>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</si>
  <si>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</si>
  <si>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</si>
  <si>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</si>
  <si>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</si>
  <si>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</si>
  <si>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</si>
  <si>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</si>
  <si>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</si>
  <si>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</si>
  <si>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</si>
  <si>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</si>
  <si>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</si>
  <si>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</si>
  <si>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</si>
  <si>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</si>
  <si>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</si>
  <si>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</si>
  <si>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</si>
  <si>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</si>
  <si>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</si>
  <si>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</si>
  <si>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</si>
  <si>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</si>
  <si>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</si>
  <si>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</si>
  <si>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</si>
  <si>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</si>
  <si>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</si>
  <si>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</si>
  <si>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</si>
  <si>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</si>
  <si>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</si>
  <si>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</si>
  <si>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</si>
  <si>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</si>
  <si>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</si>
  <si>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</si>
  <si>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</si>
  <si>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</si>
  <si>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</si>
  <si>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</si>
  <si>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</si>
  <si>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</si>
  <si>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</si>
  <si>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</si>
  <si>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</si>
  <si>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</si>
  <si>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</si>
  <si>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</si>
  <si>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</si>
  <si>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</si>
  <si>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</si>
  <si>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</si>
  <si>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</si>
  <si>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</si>
  <si>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</si>
  <si>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</si>
  <si>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</si>
  <si>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</si>
  <si>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</si>
  <si>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</si>
  <si>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</si>
  <si>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</si>
  <si>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</si>
  <si>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</si>
  <si>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</si>
  <si>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</si>
  <si>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</si>
  <si>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</si>
  <si>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</si>
  <si>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</si>
  <si>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</si>
  <si>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</si>
  <si>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</si>
  <si>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</si>
  <si>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</si>
  <si>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</si>
  <si>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</si>
  <si>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</si>
  <si>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</si>
  <si>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</si>
  <si>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</si>
  <si>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</si>
  <si>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</si>
  <si>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</si>
  <si>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</si>
  <si>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</si>
  <si>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</si>
  <si>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</si>
  <si>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</si>
  <si>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</si>
  <si>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</si>
  <si>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</si>
  <si>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</si>
  <si>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</si>
  <si>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</si>
  <si>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</si>
  <si>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</si>
  <si>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</si>
  <si>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</si>
  <si>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</si>
  <si>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</si>
  <si>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</si>
  <si>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</si>
  <si>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</si>
  <si>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</si>
  <si>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</si>
  <si>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</si>
  <si>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</si>
  <si>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</si>
  <si>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</si>
  <si>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</si>
  <si>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</si>
  <si>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</si>
  <si>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</si>
  <si>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</si>
  <si>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</si>
  <si>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</si>
  <si>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</si>
  <si>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</si>
  <si>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</si>
  <si>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</si>
  <si>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</si>
  <si>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</si>
  <si>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</si>
  <si>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</si>
  <si>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</si>
  <si>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</si>
  <si>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</si>
  <si>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</si>
  <si>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</si>
  <si>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</si>
  <si>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</si>
  <si>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</si>
  <si>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</si>
  <si>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</si>
  <si>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</si>
  <si>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</si>
  <si>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</si>
  <si>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</si>
  <si>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</si>
  <si>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</si>
  <si>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</si>
  <si>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</si>
  <si>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</si>
  <si>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</si>
  <si>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</si>
  <si>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</si>
  <si>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</si>
  <si>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</si>
  <si>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</si>
  <si>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</si>
  <si>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</si>
  <si>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</si>
  <si>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</si>
  <si>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</si>
  <si>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</si>
  <si>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</si>
  <si>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</si>
  <si>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</si>
  <si>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</si>
  <si>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</si>
  <si>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</si>
  <si>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</si>
  <si>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</si>
  <si>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</si>
  <si>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</si>
  <si>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</si>
  <si>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</si>
  <si>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</si>
  <si>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</si>
  <si>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</si>
  <si>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</si>
  <si>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</si>
  <si>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</si>
  <si>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</si>
  <si>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</si>
  <si>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</si>
  <si>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</si>
  <si>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</si>
  <si>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</si>
  <si>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</si>
  <si>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</si>
  <si>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</si>
  <si>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</si>
  <si>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</si>
  <si>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</si>
  <si>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</si>
  <si>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</si>
  <si>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</si>
  <si>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</si>
  <si>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</si>
  <si>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</si>
  <si>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</si>
  <si>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</si>
  <si>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</si>
  <si>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</si>
  <si>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</si>
  <si>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</si>
  <si>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</si>
  <si>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</si>
  <si>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</si>
  <si>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</si>
  <si>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</si>
  <si>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</si>
  <si>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</si>
  <si>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</si>
  <si>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</si>
  <si>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</si>
  <si>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</si>
  <si>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</si>
  <si>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</si>
  <si>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</si>
  <si>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</si>
  <si>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</si>
  <si>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</si>
  <si>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</si>
  <si>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</si>
  <si>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</si>
  <si>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</si>
  <si>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</si>
  <si>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</si>
  <si>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</si>
  <si>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</si>
  <si>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</si>
  <si>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</si>
  <si>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</si>
  <si>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</si>
  <si>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</si>
  <si>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</si>
  <si>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</si>
  <si>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</si>
  <si>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</si>
  <si>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</si>
  <si>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</si>
  <si>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</si>
  <si>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</si>
  <si>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</si>
  <si>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</si>
  <si>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</si>
  <si>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</si>
  <si>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</si>
  <si>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</si>
  <si>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</si>
  <si>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</si>
  <si>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</si>
  <si>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</si>
  <si>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</si>
  <si>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</si>
  <si>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</si>
  <si>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</si>
  <si>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</si>
  <si>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</si>
  <si>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</si>
  <si>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</si>
  <si>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</si>
  <si>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</si>
  <si>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</si>
  <si>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</si>
  <si>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</si>
  <si>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</si>
  <si>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</si>
  <si>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</si>
  <si>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</si>
  <si>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</si>
  <si>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</si>
  <si>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</si>
  <si>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</si>
  <si>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</si>
  <si>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</si>
  <si>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</si>
  <si>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</si>
  <si>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</si>
  <si>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</si>
  <si>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</si>
  <si>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</si>
  <si>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</si>
  <si>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</si>
  <si>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</si>
  <si>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</si>
  <si>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</si>
  <si>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</si>
  <si>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</si>
  <si>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</si>
  <si>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</si>
  <si>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</si>
  <si>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</si>
  <si>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</si>
  <si>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</si>
  <si>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</si>
  <si>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</si>
  <si>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</si>
  <si>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</si>
  <si>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</si>
  <si>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</si>
  <si>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</si>
  <si>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</si>
  <si>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</si>
  <si>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</si>
  <si>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</si>
  <si>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</si>
  <si>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</si>
  <si>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</si>
  <si>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</si>
  <si>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</si>
  <si>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</si>
  <si>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</si>
  <si>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</si>
  <si>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</si>
  <si>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</si>
  <si>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</si>
  <si>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</si>
  <si>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</si>
  <si>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</si>
  <si>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</si>
  <si>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</si>
  <si>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</si>
  <si>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</si>
  <si>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</si>
  <si>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</si>
  <si>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</si>
  <si>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</si>
  <si>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</si>
  <si>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</si>
  <si>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</si>
  <si>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</si>
  <si>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</si>
  <si>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</si>
  <si>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</si>
  <si>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</si>
  <si>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</si>
  <si>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</si>
  <si>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</si>
  <si>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</si>
  <si>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</si>
  <si>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</si>
  <si>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</si>
  <si>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</si>
  <si>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</si>
  <si>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</si>
  <si>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</si>
  <si>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</si>
  <si>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</si>
  <si>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</si>
  <si>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</si>
  <si>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</si>
  <si>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</si>
  <si>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</si>
  <si>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</si>
  <si>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</si>
  <si>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</si>
  <si>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</si>
  <si>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</si>
  <si>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</si>
  <si>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</si>
  <si>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</si>
  <si>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</si>
  <si>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</si>
  <si>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</si>
  <si>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</si>
  <si>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</si>
  <si>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</si>
  <si>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</si>
  <si>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</si>
  <si>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</si>
  <si>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</si>
  <si>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</si>
  <si>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</si>
  <si>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</si>
  <si>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</si>
  <si>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</si>
  <si>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</si>
  <si>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</si>
  <si>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</si>
  <si>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</si>
  <si>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</si>
  <si>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</si>
  <si>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</si>
  <si>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</si>
  <si>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</si>
  <si>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</si>
  <si>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</si>
  <si>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</si>
  <si>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</si>
  <si>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</si>
  <si>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</si>
  <si>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</si>
  <si>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</si>
  <si>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</si>
  <si>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</si>
  <si>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</si>
  <si>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</si>
  <si>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</si>
  <si>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</si>
  <si>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</si>
  <si>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</si>
  <si>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</si>
  <si>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</si>
  <si>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</si>
  <si>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</si>
  <si>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</si>
  <si>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</si>
  <si>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</si>
  <si>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</si>
  <si>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</si>
  <si>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</si>
  <si>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</si>
  <si>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</si>
  <si>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</si>
  <si>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</si>
  <si>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</si>
  <si>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</si>
  <si>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</si>
  <si>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</si>
  <si>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</si>
  <si>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</si>
  <si>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</si>
  <si>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</si>
  <si>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</si>
  <si>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</si>
  <si>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</si>
  <si>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</si>
  <si>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</si>
  <si>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</si>
  <si>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</si>
  <si>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</si>
  <si>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</si>
  <si>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</si>
  <si>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</si>
  <si>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</si>
  <si>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</si>
  <si>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</si>
  <si>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</si>
  <si>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</si>
  <si>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</si>
  <si>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</si>
  <si>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</si>
  <si>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</si>
  <si>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</si>
  <si>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</si>
  <si>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</si>
  <si>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</si>
  <si>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</si>
  <si>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</si>
  <si>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</si>
  <si>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</si>
  <si>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</si>
  <si>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</si>
  <si>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</si>
  <si>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</si>
  <si>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</si>
  <si>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</si>
  <si>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</si>
  <si>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</si>
  <si>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</si>
  <si>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</si>
  <si>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</si>
  <si>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</si>
  <si>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</si>
  <si>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</si>
  <si>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</si>
  <si>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</si>
  <si>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</si>
  <si>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</si>
  <si>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</si>
  <si>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</si>
  <si>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</si>
  <si>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</si>
  <si>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</si>
  <si>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</si>
  <si>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</si>
  <si>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</si>
  <si>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</si>
  <si>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</si>
  <si>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</si>
  <si>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</si>
  <si>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</si>
  <si>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</si>
  <si>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</si>
  <si>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</si>
  <si>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</si>
  <si>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</si>
  <si>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</si>
  <si>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</si>
  <si>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</si>
  <si>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</si>
  <si>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</si>
  <si>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</si>
  <si>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</si>
  <si>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</si>
  <si>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</si>
  <si>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</si>
  <si>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</si>
  <si>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</si>
  <si>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</si>
  <si>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</si>
  <si>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</si>
  <si>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</si>
  <si>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</si>
  <si>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</si>
  <si>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</si>
  <si>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</si>
  <si>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</si>
  <si>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</si>
  <si>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</si>
  <si>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</si>
  <si>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</si>
  <si>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</si>
  <si>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</si>
  <si>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</si>
  <si>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</si>
  <si>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</si>
  <si>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</si>
  <si>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</si>
  <si>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</si>
  <si>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</si>
  <si>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</si>
  <si>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</si>
  <si>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</si>
  <si>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</si>
  <si>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</si>
  <si>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</si>
  <si>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</si>
  <si>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</si>
  <si>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</si>
  <si>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</si>
  <si>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</si>
  <si>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</si>
  <si>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</si>
  <si>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</si>
  <si>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</si>
  <si>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</si>
  <si>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</si>
  <si>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</si>
  <si>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</si>
  <si>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</si>
  <si>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</si>
  <si>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</si>
  <si>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</si>
  <si>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</si>
  <si>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</si>
  <si>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</si>
  <si>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</si>
  <si>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</si>
  <si>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</si>
  <si>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</si>
  <si>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</si>
  <si>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</si>
  <si>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</si>
  <si>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</si>
  <si>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</si>
  <si>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</si>
  <si>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</si>
  <si>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</si>
  <si>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</si>
  <si>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</si>
  <si>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</si>
  <si>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</si>
  <si>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</si>
  <si>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</si>
  <si>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</si>
  <si>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</si>
  <si>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</si>
  <si>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</si>
  <si>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</si>
  <si>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</si>
  <si>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</si>
  <si>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</si>
  <si>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</si>
  <si>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</si>
  <si>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</si>
  <si>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</si>
  <si>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</si>
  <si>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</si>
  <si>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</si>
  <si>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</si>
  <si>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</si>
  <si>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</si>
  <si>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</si>
  <si>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</si>
  <si>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</si>
  <si>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</si>
  <si>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</si>
  <si>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</si>
  <si>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</si>
  <si>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</si>
  <si>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</si>
  <si>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</si>
  <si>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</si>
  <si>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</si>
  <si>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</si>
  <si>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</si>
  <si>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</si>
  <si>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</si>
  <si>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</si>
  <si>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</si>
  <si>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</si>
  <si>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</si>
  <si>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</si>
  <si>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</si>
  <si>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</si>
  <si>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</si>
  <si>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</si>
  <si>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</si>
  <si>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</si>
  <si>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</si>
  <si>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</si>
  <si>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</si>
  <si>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</si>
  <si>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</si>
  <si>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</si>
  <si>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</si>
  <si>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</si>
  <si>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</si>
  <si>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</si>
  <si>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</si>
  <si>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</si>
  <si>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</si>
  <si>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</si>
  <si>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</si>
  <si>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</si>
  <si>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</si>
  <si>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</si>
  <si>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</si>
  <si>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</si>
  <si>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</si>
  <si>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</si>
  <si>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</si>
  <si>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</si>
  <si>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</si>
  <si>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</si>
  <si>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</si>
  <si>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</si>
  <si>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</si>
  <si>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</si>
  <si>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</si>
  <si>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</si>
  <si>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</si>
  <si>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</si>
  <si>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</si>
  <si>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</si>
  <si>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</si>
  <si>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</si>
  <si>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</si>
  <si>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</si>
  <si>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</si>
  <si>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</si>
  <si>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</si>
  <si>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</si>
  <si>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</si>
  <si>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</si>
  <si>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</si>
  <si>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</si>
  <si>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</si>
  <si>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</si>
  <si>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</si>
  <si>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</si>
  <si>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</si>
  <si>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</si>
  <si>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</si>
  <si>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</si>
  <si>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</si>
  <si>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</si>
  <si>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</si>
  <si>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</si>
  <si>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</si>
  <si>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</si>
  <si>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</si>
  <si>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</si>
  <si>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</si>
  <si>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</si>
  <si>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</si>
  <si>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</si>
  <si>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</si>
  <si>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</si>
  <si>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</si>
  <si>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</si>
  <si>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</si>
  <si>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</si>
  <si>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</si>
  <si>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</si>
  <si>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</si>
  <si>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</si>
  <si>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</si>
  <si>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</si>
  <si>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</si>
  <si>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</si>
  <si>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</si>
  <si>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</si>
  <si>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</si>
  <si>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</si>
  <si>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</si>
  <si>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</si>
  <si>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</si>
  <si>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</si>
  <si>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</si>
  <si>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</si>
  <si>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</si>
  <si>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</si>
  <si>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</si>
  <si>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</si>
  <si>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</si>
  <si>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</si>
  <si>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</si>
  <si>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</si>
  <si>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</si>
  <si>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</si>
  <si>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</si>
  <si>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</si>
  <si>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</si>
  <si>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</si>
  <si>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</si>
  <si>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</si>
  <si>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</si>
  <si>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</si>
  <si>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</si>
  <si>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</si>
  <si>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</si>
  <si>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</si>
  <si>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</si>
  <si>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</si>
  <si>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</si>
  <si>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</si>
  <si>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</si>
  <si>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</si>
  <si>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</si>
  <si>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</si>
  <si>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</si>
  <si>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</si>
  <si>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</si>
  <si>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</si>
  <si>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</si>
  <si>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</si>
  <si>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</si>
  <si>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</si>
  <si>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</si>
  <si>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</si>
  <si>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</si>
  <si>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</si>
  <si>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</si>
  <si>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</si>
  <si>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</si>
  <si>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</si>
  <si>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</si>
  <si>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</si>
  <si>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</si>
  <si>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</si>
  <si>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</si>
  <si>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</si>
  <si>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</si>
  <si>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</si>
  <si>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</si>
  <si>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</si>
  <si>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</si>
  <si>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</si>
  <si>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</si>
  <si>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</si>
  <si>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</si>
  <si>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</si>
  <si>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</si>
  <si>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</si>
  <si>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</si>
  <si>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</si>
  <si>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</si>
  <si>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</si>
  <si>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</si>
  <si>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</si>
  <si>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</si>
  <si>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</si>
  <si>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</si>
  <si>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</si>
  <si>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</si>
  <si>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</si>
  <si>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</si>
  <si>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</si>
  <si>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</si>
  <si>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</si>
  <si>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</si>
  <si>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</si>
  <si>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</si>
  <si>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</si>
  <si>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</si>
  <si>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</si>
  <si>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</si>
  <si>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</si>
  <si>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</si>
  <si>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</si>
  <si>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</si>
  <si>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</si>
  <si>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</si>
  <si>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</si>
  <si>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</si>
  <si>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</si>
  <si>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</si>
  <si>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</si>
  <si>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</si>
  <si>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</si>
  <si>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</si>
  <si>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</si>
  <si>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</si>
  <si>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</si>
  <si>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</si>
  <si>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</si>
  <si>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</si>
  <si>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</si>
  <si>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</si>
  <si>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</si>
  <si>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</si>
  <si>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</si>
  <si>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</si>
  <si>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</si>
  <si>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</si>
  <si>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</si>
  <si>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</si>
  <si>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</si>
  <si>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</si>
  <si>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</si>
  <si>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</si>
  <si>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</si>
  <si>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</si>
  <si>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</si>
  <si>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</si>
  <si>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</si>
  <si>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</si>
  <si>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</si>
  <si>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</si>
  <si>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</si>
  <si>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</si>
  <si>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</si>
  <si>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</si>
  <si>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</si>
  <si>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</si>
  <si>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</si>
  <si>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</si>
  <si>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</si>
  <si>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</si>
  <si>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</si>
  <si>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</si>
  <si>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</si>
  <si>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</si>
  <si>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</si>
  <si>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</si>
  <si>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</si>
  <si>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</si>
  <si>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</si>
  <si>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</si>
  <si>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</si>
  <si>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</si>
  <si>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</si>
  <si>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</si>
  <si>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</si>
  <si>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</si>
  <si>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</si>
  <si>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</si>
  <si>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</si>
  <si>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</si>
  <si>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</si>
  <si>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</si>
  <si>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</si>
  <si>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</si>
  <si>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</si>
  <si>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</si>
  <si>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</si>
  <si>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</si>
  <si>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</si>
  <si>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</si>
  <si>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</si>
  <si>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</si>
  <si>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</si>
  <si>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</si>
  <si>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</si>
  <si>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</si>
  <si>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</si>
  <si>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</si>
  <si>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</si>
  <si>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</si>
  <si>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</si>
  <si>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</si>
  <si>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</si>
  <si>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</si>
  <si>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</si>
  <si>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</si>
  <si>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</si>
  <si>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</si>
  <si>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</si>
  <si>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</si>
  <si>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</si>
  <si>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</si>
  <si>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</si>
  <si>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</si>
  <si>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</si>
  <si>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</si>
  <si>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</si>
  <si>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</si>
  <si>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</si>
  <si>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</si>
  <si>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</si>
  <si>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</si>
  <si>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</si>
  <si>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</si>
  <si>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</si>
  <si>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</si>
  <si>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</si>
  <si>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</si>
  <si>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</si>
  <si>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</si>
  <si>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</si>
  <si>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</si>
  <si>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</si>
  <si>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</si>
  <si>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</si>
  <si>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</si>
  <si>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</si>
  <si>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</si>
  <si>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</si>
  <si>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</si>
  <si>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</si>
  <si>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</si>
  <si>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</si>
  <si>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</si>
  <si>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</si>
  <si>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</si>
  <si>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</si>
  <si>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</si>
  <si>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</si>
  <si>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</si>
  <si>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</si>
  <si>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</si>
  <si>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</si>
  <si>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</si>
  <si>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</si>
  <si>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</si>
  <si>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</si>
  <si>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</si>
  <si>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</si>
  <si>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</si>
  <si>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</si>
  <si>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</si>
  <si>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</si>
  <si>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</si>
  <si>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</si>
  <si>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</si>
  <si>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</si>
  <si>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</si>
  <si>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</si>
  <si>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</si>
  <si>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</si>
  <si>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</si>
  <si>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</si>
  <si>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</si>
  <si>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</si>
  <si>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</si>
  <si>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</si>
  <si>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</si>
  <si>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</si>
  <si>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</si>
  <si>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</si>
  <si>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</si>
  <si>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</si>
  <si>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</si>
  <si>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</si>
  <si>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</si>
  <si>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</si>
  <si>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</si>
  <si>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</si>
  <si>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</si>
  <si>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</si>
  <si>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</si>
  <si>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</si>
  <si>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</si>
  <si>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</si>
  <si>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</si>
  <si>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</si>
  <si>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</si>
  <si>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</si>
  <si>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</si>
  <si>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</si>
  <si>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</si>
  <si>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</si>
  <si>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</si>
  <si>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</si>
  <si>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</si>
  <si>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</si>
  <si>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</si>
  <si>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</si>
  <si>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</si>
  <si>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</si>
  <si>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</si>
  <si>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</si>
  <si>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</si>
  <si>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</si>
  <si>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</si>
  <si>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</si>
  <si>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</si>
  <si>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</si>
  <si>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</si>
  <si>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</si>
  <si>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</si>
  <si>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</si>
  <si>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</si>
  <si>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</si>
  <si>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</si>
  <si>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</si>
  <si>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</si>
  <si>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</si>
  <si>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</si>
  <si>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</si>
  <si>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</si>
  <si>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</si>
  <si>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</si>
  <si>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</si>
  <si>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</si>
  <si>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</si>
  <si>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</si>
  <si>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</si>
  <si>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</si>
  <si>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</si>
  <si>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</si>
  <si>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</si>
  <si>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</si>
  <si>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</si>
  <si>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</si>
  <si>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</si>
  <si>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</si>
  <si>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</si>
  <si>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</si>
  <si>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</si>
  <si>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</si>
  <si>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</si>
  <si>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</si>
  <si>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</si>
  <si>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</si>
  <si>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</si>
  <si>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</si>
  <si>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</si>
  <si>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</si>
  <si>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</si>
  <si>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</si>
  <si>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</si>
  <si>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</si>
  <si>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</si>
  <si>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</si>
  <si>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</si>
  <si>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</si>
  <si>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</si>
  <si>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</si>
  <si>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</si>
  <si>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</si>
  <si>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</si>
  <si>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</si>
  <si>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</si>
  <si>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</si>
  <si>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</si>
  <si>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</si>
  <si>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</si>
  <si>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</si>
  <si>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</si>
  <si>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</si>
  <si>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</si>
  <si>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</si>
  <si>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</si>
  <si>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</si>
  <si>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</si>
  <si>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</si>
  <si>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</si>
  <si>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</si>
  <si>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</si>
  <si>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</si>
  <si>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</si>
  <si>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</si>
  <si>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</si>
  <si>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</si>
  <si>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</si>
  <si>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</si>
  <si>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</si>
  <si>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</si>
  <si>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</si>
  <si>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</si>
  <si>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</si>
  <si>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</si>
  <si>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</si>
  <si>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</si>
  <si>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</si>
  <si>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</si>
  <si>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</si>
  <si>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</si>
  <si>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</si>
  <si>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</si>
  <si>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</si>
  <si>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</si>
  <si>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</si>
  <si>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</si>
  <si>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</si>
  <si>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</si>
  <si>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</si>
  <si>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</si>
  <si>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</si>
  <si>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</si>
  <si>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</si>
  <si>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</si>
  <si>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</si>
  <si>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</si>
  <si>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</si>
  <si>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</si>
  <si>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</si>
  <si>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</si>
  <si>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</si>
  <si>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</si>
  <si>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</si>
  <si>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</si>
  <si>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</si>
  <si>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</si>
  <si>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</si>
  <si>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</si>
  <si>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</si>
  <si>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</si>
  <si>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</si>
  <si>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</si>
  <si>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</si>
  <si>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</si>
  <si>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</si>
  <si>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</si>
  <si>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</si>
  <si>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</si>
  <si>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</si>
  <si>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</si>
  <si>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</si>
  <si>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</si>
  <si>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</si>
  <si>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</si>
  <si>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</si>
  <si>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</si>
  <si>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</si>
  <si>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</si>
  <si>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</si>
  <si>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</si>
  <si>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</si>
  <si>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</si>
  <si>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</si>
  <si>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</si>
  <si>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</si>
  <si>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</si>
  <si>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</si>
  <si>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</si>
  <si>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</si>
  <si>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</si>
  <si>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</si>
  <si>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</si>
  <si>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</si>
  <si>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</si>
  <si>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</si>
  <si>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</si>
  <si>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</si>
  <si>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</si>
  <si>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</si>
  <si>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</si>
  <si>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</si>
  <si>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</si>
  <si>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</si>
  <si>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</si>
  <si>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</si>
  <si>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</si>
  <si>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</si>
  <si>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</si>
  <si>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</si>
  <si>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</si>
  <si>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</si>
  <si>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</si>
  <si>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</si>
  <si>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</si>
  <si>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</si>
  <si>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</si>
  <si>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</si>
  <si>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</si>
  <si>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</si>
  <si>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</si>
  <si>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</si>
  <si>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</si>
  <si>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</si>
  <si>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</si>
  <si>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</si>
  <si>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</si>
  <si>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</si>
  <si>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</si>
  <si>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</si>
  <si>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</si>
  <si>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</si>
  <si>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</si>
  <si>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</si>
  <si>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</si>
  <si>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</si>
  <si>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</si>
  <si>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</si>
  <si>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</si>
  <si>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</si>
  <si>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</si>
  <si>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</si>
  <si>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</si>
  <si>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</si>
  <si>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</si>
  <si>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</si>
  <si>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</si>
  <si>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</si>
  <si>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</si>
  <si>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</si>
  <si>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</si>
  <si>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</si>
  <si>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</si>
  <si>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</si>
  <si>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</si>
  <si>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</si>
  <si>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</si>
  <si>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</si>
  <si>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</si>
  <si>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</si>
  <si>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</si>
  <si>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</si>
  <si>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</si>
  <si>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</si>
  <si>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</si>
  <si>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</si>
  <si>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</si>
  <si>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</si>
  <si>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</si>
  <si>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</si>
  <si>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</si>
  <si>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</si>
  <si>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</si>
  <si>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</si>
  <si>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</si>
  <si>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</si>
  <si>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</si>
  <si>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</si>
  <si>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</si>
  <si>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</si>
  <si>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</si>
  <si>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</si>
  <si>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</si>
  <si>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</si>
  <si>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</si>
  <si>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</si>
  <si>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</si>
  <si>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</si>
  <si>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</si>
  <si>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</si>
  <si>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</si>
  <si>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</si>
  <si>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</si>
  <si>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</si>
  <si>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</si>
  <si>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</si>
  <si>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</si>
  <si>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</si>
  <si>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</si>
  <si>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</si>
  <si>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</si>
  <si>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</si>
  <si>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</si>
  <si>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</si>
  <si>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</si>
  <si>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</si>
  <si>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</si>
  <si>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</si>
  <si>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</si>
  <si>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</si>
  <si>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</si>
  <si>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</si>
  <si>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</si>
  <si>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</si>
  <si>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</si>
  <si>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</si>
  <si>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</si>
  <si>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</si>
  <si>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</si>
  <si>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</si>
  <si>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</si>
  <si>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</si>
  <si>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</si>
  <si>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</si>
  <si>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</si>
  <si>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</si>
  <si>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</si>
  <si>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</si>
  <si>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</si>
  <si>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</si>
  <si>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</si>
  <si>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</si>
  <si>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</si>
  <si>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</si>
  <si>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</si>
  <si>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</si>
  <si>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</si>
  <si>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</si>
  <si>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</si>
  <si>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</si>
  <si>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</si>
  <si>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</si>
  <si>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</si>
  <si>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</si>
  <si>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</si>
  <si>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</si>
  <si>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</si>
  <si>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</si>
  <si>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</si>
  <si>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</si>
  <si>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</si>
  <si>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</si>
  <si>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</si>
  <si>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</si>
  <si>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</si>
  <si>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</si>
  <si>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</si>
  <si>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</si>
  <si>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</si>
  <si>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</si>
  <si>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</si>
  <si>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</si>
  <si>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</si>
  <si>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</si>
  <si>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</si>
  <si>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</si>
  <si>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</si>
  <si>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</si>
  <si>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</si>
  <si>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</si>
  <si>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</si>
  <si>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</si>
  <si>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</si>
  <si>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</si>
  <si>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</si>
  <si>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</si>
  <si>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</si>
  <si>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</si>
  <si>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</si>
  <si>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</si>
  <si>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</si>
  <si>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</si>
  <si>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</si>
  <si>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</si>
  <si>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</si>
  <si>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</si>
  <si>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</si>
  <si>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</si>
  <si>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</si>
  <si>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</si>
  <si>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</si>
  <si>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</si>
  <si>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</si>
  <si>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</si>
  <si>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</si>
  <si>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</si>
  <si>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</si>
  <si>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</si>
  <si>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</si>
  <si>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</si>
  <si>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</si>
  <si>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</si>
  <si>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</si>
  <si>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</si>
  <si>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</si>
  <si>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</si>
  <si>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</si>
  <si>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</si>
  <si>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</si>
  <si>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</si>
  <si>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</si>
  <si>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</si>
  <si>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</si>
  <si>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</si>
  <si>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</si>
  <si>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</si>
  <si>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</si>
  <si>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</si>
  <si>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</si>
  <si>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</si>
  <si>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</si>
  <si>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</si>
  <si>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</si>
  <si>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</si>
  <si>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</si>
  <si>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</si>
  <si>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</si>
  <si>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</si>
  <si>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</si>
  <si>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</si>
  <si>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</si>
  <si>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</si>
  <si>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</si>
  <si>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</si>
  <si>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</si>
  <si>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</si>
  <si>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</si>
  <si>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</si>
  <si>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</si>
  <si>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</si>
  <si>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</si>
  <si>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</si>
  <si>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</si>
  <si>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</si>
  <si>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</si>
  <si>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</si>
  <si>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</si>
  <si>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</si>
  <si>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</si>
  <si>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</si>
  <si>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</si>
  <si>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</si>
  <si>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</si>
  <si>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</si>
  <si>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</si>
  <si>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</si>
  <si>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</si>
  <si>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</si>
  <si>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</si>
  <si>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</si>
  <si>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</si>
  <si>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</si>
  <si>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</si>
  <si>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</si>
  <si>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</si>
  <si>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</si>
  <si>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</si>
  <si>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</si>
  <si>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</si>
  <si>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</si>
  <si>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</si>
  <si>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</si>
  <si>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</si>
  <si>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</si>
  <si>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</si>
  <si>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</si>
  <si>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</si>
  <si>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</si>
  <si>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</si>
  <si>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</si>
  <si>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</si>
  <si>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</si>
  <si>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</si>
  <si>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</si>
  <si>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</si>
  <si>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</si>
  <si>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</si>
  <si>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</si>
  <si>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</si>
  <si>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</si>
  <si>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</si>
  <si>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</si>
  <si>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</si>
  <si>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</si>
  <si>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</si>
  <si>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</si>
  <si>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</si>
  <si>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</si>
  <si>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</si>
  <si>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</si>
  <si>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</si>
  <si>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</si>
  <si>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</si>
  <si>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</si>
  <si>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</si>
  <si>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</si>
  <si>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</si>
  <si>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</si>
  <si>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</si>
  <si>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</si>
  <si>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</si>
  <si>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</si>
  <si>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</si>
  <si>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</si>
  <si>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</si>
  <si>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</si>
  <si>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</si>
  <si>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</si>
  <si>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</si>
  <si>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</si>
  <si>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</si>
  <si>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</si>
  <si>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</si>
  <si>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</si>
  <si>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</si>
  <si>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</si>
  <si>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</si>
  <si>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</si>
  <si>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</si>
  <si>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</si>
  <si>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</si>
  <si>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</si>
  <si>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</si>
  <si>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</si>
  <si>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</si>
  <si>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</si>
  <si>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</si>
  <si>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</si>
  <si>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</si>
  <si>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</si>
  <si>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</si>
  <si>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</si>
  <si>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</si>
  <si>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</si>
  <si>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</si>
  <si>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</si>
  <si>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</si>
  <si>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</si>
  <si>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</si>
  <si>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</si>
  <si>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</si>
  <si>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</si>
  <si>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</si>
  <si>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</si>
  <si>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</si>
  <si>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</si>
  <si>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</si>
  <si>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</si>
  <si>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</si>
  <si>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</si>
  <si>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</si>
  <si>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</si>
  <si>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</si>
  <si>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</si>
  <si>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</si>
  <si>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</si>
  <si>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</si>
  <si>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</si>
  <si>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</si>
  <si>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</si>
  <si>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</si>
  <si>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</si>
  <si>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</si>
  <si>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</si>
  <si>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</si>
  <si>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</si>
  <si>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</si>
  <si>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</si>
  <si>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</si>
  <si>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</si>
  <si>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</si>
  <si>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</si>
  <si>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</si>
  <si>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</si>
  <si>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</si>
  <si>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</si>
  <si>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</si>
  <si>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</si>
  <si>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</si>
  <si>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</si>
  <si>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</si>
  <si>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</si>
  <si>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</si>
  <si>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</si>
  <si>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</si>
  <si>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</si>
  <si>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</si>
  <si>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</si>
  <si>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</si>
  <si>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</si>
  <si>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</si>
  <si>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</si>
  <si>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</si>
  <si>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</si>
  <si>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</si>
  <si>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</si>
  <si>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</si>
  <si>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</si>
  <si>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</si>
  <si>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</si>
  <si>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</si>
  <si>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</si>
  <si>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</si>
  <si>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</si>
  <si>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</si>
  <si>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</si>
  <si>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</si>
  <si>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</si>
  <si>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</si>
  <si>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</si>
  <si>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</si>
  <si>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</si>
  <si>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</si>
  <si>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</si>
  <si>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</si>
  <si>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</si>
  <si>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</si>
  <si>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</si>
  <si>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</si>
  <si>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</si>
  <si>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</si>
  <si>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</si>
  <si>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</si>
  <si>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</si>
  <si>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</si>
  <si>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</si>
  <si>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</si>
  <si>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</si>
  <si>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</si>
  <si>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</si>
  <si>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</si>
  <si>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</si>
  <si>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</si>
  <si>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</si>
  <si>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</si>
  <si>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</si>
  <si>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</si>
  <si>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</si>
  <si>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</si>
  <si>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</si>
  <si>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</si>
  <si>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</si>
  <si>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</si>
  <si>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</si>
  <si>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</si>
  <si>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</si>
  <si>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</si>
  <si>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</si>
  <si>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</si>
  <si>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</si>
  <si>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</si>
  <si>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</si>
  <si>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</si>
  <si>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</si>
  <si>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</si>
  <si>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</si>
  <si>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</si>
  <si>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</si>
  <si>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</si>
  <si>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</si>
  <si>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</si>
  <si>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</si>
  <si>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</si>
  <si>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</si>
  <si>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</si>
  <si>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</si>
  <si>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</si>
  <si>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</si>
  <si>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</si>
  <si>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</si>
  <si>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</si>
  <si>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</si>
  <si>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</si>
  <si>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</si>
  <si>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</si>
  <si>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</si>
  <si>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</si>
  <si>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</si>
  <si>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</si>
  <si>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</si>
  <si>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</si>
  <si>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</si>
  <si>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</si>
  <si>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</si>
  <si>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</si>
  <si>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</si>
  <si>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</si>
  <si>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</si>
  <si>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</si>
  <si>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</si>
  <si>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</si>
  <si>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</si>
  <si>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</si>
  <si>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</si>
  <si>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</si>
  <si>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</si>
  <si>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</si>
  <si>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</si>
  <si>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</si>
  <si>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</si>
  <si>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</si>
  <si>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</si>
  <si>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</si>
  <si>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</si>
  <si>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</si>
  <si>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</si>
  <si>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</si>
  <si>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</si>
  <si>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</si>
  <si>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</si>
  <si>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</si>
  <si>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</si>
  <si>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</si>
  <si>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</si>
  <si>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</si>
  <si>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</si>
  <si>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</si>
  <si>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</si>
  <si>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</si>
  <si>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</si>
  <si>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</si>
  <si>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</si>
  <si>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</si>
  <si>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</si>
  <si>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</si>
  <si>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</si>
  <si>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</si>
  <si>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</si>
  <si>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</si>
  <si>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</si>
  <si>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</si>
  <si>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</si>
  <si>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</si>
  <si>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</si>
  <si>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</si>
  <si>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</si>
  <si>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</si>
  <si>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</si>
  <si>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</si>
  <si>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</si>
  <si>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</si>
  <si>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</si>
  <si>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</si>
  <si>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</si>
  <si>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</si>
  <si>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</si>
  <si>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</si>
  <si>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</si>
  <si>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</si>
  <si>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</si>
  <si>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</si>
  <si>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</si>
  <si>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</si>
  <si>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</si>
  <si>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</si>
  <si>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</si>
  <si>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</si>
  <si>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</si>
  <si>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</si>
  <si>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</si>
  <si>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</si>
  <si>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</si>
  <si>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</si>
  <si>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</si>
  <si>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</si>
  <si>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</si>
  <si>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</si>
  <si>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</si>
  <si>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</si>
  <si>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</si>
  <si>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</si>
  <si>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</si>
  <si>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</si>
  <si>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</si>
  <si>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</si>
  <si>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</si>
  <si>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</si>
  <si>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</si>
  <si>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</si>
  <si>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</si>
  <si>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</si>
  <si>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</si>
  <si>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</si>
  <si>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</si>
  <si>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</si>
  <si>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</si>
  <si>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</si>
  <si>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</si>
  <si>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</si>
  <si>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</si>
  <si>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</si>
  <si>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</si>
  <si>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</si>
  <si>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</si>
  <si>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</si>
  <si>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</si>
  <si>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</si>
  <si>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</si>
  <si>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</si>
  <si>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</si>
  <si>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</si>
  <si>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</si>
  <si>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</si>
  <si>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</si>
  <si>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</si>
  <si>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</si>
  <si>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</si>
  <si>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</si>
  <si>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</si>
  <si>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</si>
  <si>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</si>
  <si>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</si>
  <si>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</si>
  <si>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</si>
  <si>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</si>
  <si>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</si>
  <si>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</si>
  <si>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</si>
  <si>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</si>
  <si>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</si>
  <si>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</si>
  <si>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</si>
  <si>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</si>
  <si>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</si>
  <si>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</si>
  <si>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</si>
  <si>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</si>
  <si>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</si>
  <si>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</si>
  <si>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</si>
  <si>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</si>
  <si>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</si>
  <si>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</si>
  <si>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</si>
  <si>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</si>
  <si>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</si>
  <si>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</si>
  <si>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</si>
  <si>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</si>
  <si>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</si>
  <si>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</si>
  <si>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</si>
  <si>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</si>
  <si>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</si>
  <si>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</si>
  <si>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</si>
  <si>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</si>
  <si>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</si>
  <si>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</si>
  <si>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</si>
  <si>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</si>
  <si>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</si>
  <si>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</si>
  <si>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</si>
  <si>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</si>
  <si>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</si>
  <si>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</si>
  <si>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</si>
  <si>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</si>
  <si>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</si>
  <si>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</si>
  <si>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</si>
  <si>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</si>
  <si>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</si>
  <si>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</si>
  <si>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</si>
  <si>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</si>
  <si>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</si>
  <si>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</si>
  <si>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</si>
  <si>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</si>
  <si>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</si>
  <si>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</si>
  <si>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</si>
  <si>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</si>
  <si>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</si>
  <si>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</si>
  <si>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</si>
  <si>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</si>
  <si>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</si>
  <si>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</si>
  <si>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</si>
  <si>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</si>
  <si>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</si>
  <si>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</si>
  <si>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</si>
  <si>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</si>
  <si>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</si>
  <si>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</si>
  <si>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</si>
  <si>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</si>
  <si>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</si>
  <si>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</si>
  <si>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</si>
  <si>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</si>
  <si>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</si>
  <si>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</si>
  <si>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</si>
  <si>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</si>
  <si>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</si>
  <si>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</si>
  <si>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</si>
  <si>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</si>
  <si>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</si>
  <si>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</si>
  <si>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</si>
  <si>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</si>
  <si>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</si>
  <si>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</si>
  <si>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</si>
  <si>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</si>
  <si>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</si>
  <si>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</si>
  <si>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</si>
  <si>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</si>
  <si>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</si>
  <si>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</si>
  <si>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</si>
  <si>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</si>
  <si>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</si>
  <si>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</si>
  <si>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</si>
  <si>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</si>
  <si>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</si>
  <si>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</si>
  <si>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</si>
  <si>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</si>
  <si>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</si>
  <si>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</si>
  <si>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</si>
  <si>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</si>
  <si>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</si>
  <si>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</si>
  <si>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</si>
  <si>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</si>
  <si>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</si>
  <si>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</si>
  <si>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</si>
  <si>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</si>
  <si>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</si>
  <si>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</si>
  <si>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</si>
  <si>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</si>
  <si>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</si>
  <si>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</si>
  <si>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</si>
  <si>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</si>
  <si>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</si>
  <si>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</si>
  <si>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</si>
  <si>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</si>
  <si>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</si>
  <si>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</si>
  <si>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</si>
  <si>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</si>
  <si>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</si>
  <si>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</si>
  <si>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</si>
  <si>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</si>
  <si>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</si>
  <si>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</si>
  <si>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</si>
  <si>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</si>
  <si>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</si>
  <si>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</si>
  <si>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</si>
  <si>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</si>
  <si>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</si>
  <si>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</si>
  <si>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</si>
  <si>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</si>
  <si>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</si>
  <si>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</si>
  <si>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</si>
  <si>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</si>
  <si>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</si>
  <si>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</si>
  <si>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</si>
  <si>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</si>
  <si>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</si>
  <si>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</si>
  <si>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</si>
  <si>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</si>
  <si>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</si>
  <si>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</si>
  <si>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</si>
  <si>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</si>
  <si>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</si>
  <si>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</si>
  <si>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</si>
  <si>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</si>
  <si>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</si>
  <si>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</si>
  <si>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</si>
  <si>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</si>
  <si>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</si>
  <si>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</si>
  <si>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</si>
  <si>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</si>
  <si>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</si>
  <si>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</si>
  <si>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</si>
  <si>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</si>
  <si>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</si>
  <si>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</si>
  <si>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</si>
  <si>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</si>
  <si>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</si>
  <si>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</si>
  <si>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</si>
  <si>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</si>
  <si>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</si>
  <si>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</si>
  <si>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</si>
  <si>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</si>
  <si>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</si>
  <si>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</si>
  <si>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</si>
  <si>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</si>
  <si>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</si>
  <si>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</si>
  <si>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</si>
  <si>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</si>
  <si>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</si>
  <si>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</si>
  <si>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</si>
  <si>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</si>
  <si>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</si>
  <si>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</si>
  <si>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</si>
  <si>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</si>
  <si>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</si>
  <si>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</si>
  <si>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</si>
  <si>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</si>
  <si>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</si>
  <si>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</si>
  <si>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</si>
  <si>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</si>
  <si>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</si>
  <si>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</si>
  <si>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</si>
  <si>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</si>
  <si>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</si>
  <si>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</si>
  <si>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</si>
  <si>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</si>
  <si>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</si>
  <si>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</si>
  <si>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</si>
  <si>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</si>
  <si>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</si>
  <si>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</si>
  <si>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</si>
  <si>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</si>
  <si>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</si>
  <si>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</si>
  <si>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</si>
  <si>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</si>
  <si>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</si>
  <si>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</si>
  <si>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</si>
  <si>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</si>
  <si>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</si>
  <si>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</si>
  <si>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</si>
  <si>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</si>
  <si>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</si>
  <si>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</si>
  <si>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</si>
  <si>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</si>
  <si>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</si>
  <si>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</si>
  <si>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</si>
  <si>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</si>
  <si>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</si>
  <si>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</si>
  <si>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</si>
  <si>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</si>
  <si>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</si>
  <si>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</si>
  <si>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</si>
  <si>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</si>
  <si>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</si>
  <si>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</si>
  <si>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</si>
  <si>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</si>
  <si>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</si>
  <si>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</si>
  <si>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</si>
  <si>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</si>
  <si>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</si>
  <si>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</si>
  <si>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</si>
  <si>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</si>
  <si>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</si>
  <si>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</si>
  <si>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</si>
  <si>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</si>
  <si>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</si>
  <si>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</si>
  <si>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</si>
  <si>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</si>
  <si>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</si>
  <si>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</si>
  <si>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</si>
  <si>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</si>
  <si>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</si>
  <si>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</si>
  <si>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</si>
  <si>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</si>
  <si>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</si>
  <si>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</si>
  <si>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</si>
  <si>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</si>
  <si>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</si>
  <si>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</si>
  <si>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</si>
  <si>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</si>
  <si>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</si>
  <si>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</si>
  <si>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</si>
  <si>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</si>
  <si>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</si>
  <si>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</si>
  <si>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</si>
  <si>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</si>
  <si>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</si>
  <si>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</si>
  <si>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</si>
  <si>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</si>
  <si>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</si>
  <si>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</si>
  <si>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</si>
  <si>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</si>
  <si>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</si>
  <si>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</si>
  <si>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</si>
  <si>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</si>
  <si>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</si>
  <si>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</si>
  <si>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</si>
  <si>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</si>
  <si>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</si>
  <si>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</si>
  <si>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</si>
  <si>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</si>
  <si>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</si>
  <si>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</si>
  <si>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</si>
  <si>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</si>
  <si>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</si>
  <si>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</si>
  <si>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</si>
  <si>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</si>
  <si>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</si>
  <si>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</si>
  <si>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</si>
  <si>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</si>
  <si>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</si>
  <si>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</si>
  <si>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</si>
  <si>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</si>
  <si>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</si>
  <si>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</si>
  <si>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</si>
  <si>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</si>
  <si>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</si>
  <si>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</si>
  <si>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</si>
  <si>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</si>
  <si>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</si>
  <si>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</si>
  <si>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</si>
  <si>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</si>
  <si>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</si>
  <si>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</si>
  <si>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</si>
  <si>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</si>
  <si>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</si>
  <si>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</si>
  <si>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</si>
  <si>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</si>
  <si>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</si>
  <si>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</si>
  <si>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</si>
  <si>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</si>
  <si>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</si>
  <si>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</si>
  <si>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</si>
  <si>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</si>
  <si>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</si>
  <si>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</si>
  <si>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</si>
  <si>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</si>
  <si>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</si>
  <si>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</si>
  <si>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</si>
  <si>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</si>
  <si>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</si>
  <si>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</si>
  <si>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</si>
  <si>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</si>
  <si>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</si>
  <si>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</si>
  <si>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</si>
  <si>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</si>
  <si>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</si>
  <si>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</si>
  <si>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</si>
  <si>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</si>
  <si>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</si>
  <si>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</si>
  <si>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</si>
  <si>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</si>
  <si>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</si>
  <si>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</si>
  <si>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</si>
  <si>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</si>
  <si>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</si>
  <si>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</si>
  <si>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</si>
  <si>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</si>
  <si>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</si>
  <si>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</si>
  <si>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</si>
  <si>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</si>
  <si>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</si>
  <si>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</si>
  <si>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</si>
  <si>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</si>
  <si>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</si>
  <si>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</si>
  <si>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</si>
  <si>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</si>
  <si>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</si>
  <si>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</si>
  <si>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</si>
  <si>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</si>
  <si>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</si>
  <si>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</si>
  <si>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</si>
  <si>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</si>
  <si>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</si>
  <si>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</si>
  <si>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</si>
  <si>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</si>
  <si>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</si>
  <si>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</si>
  <si>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</si>
  <si>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</si>
  <si>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</si>
  <si>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</si>
  <si>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</si>
  <si>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</si>
  <si>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</si>
  <si>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</si>
  <si>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</si>
  <si>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</si>
  <si>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</si>
  <si>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</si>
  <si>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</si>
  <si>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</si>
  <si>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</si>
  <si>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</si>
  <si>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</si>
  <si>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</si>
  <si>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</si>
  <si>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</si>
  <si>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</si>
  <si>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</si>
  <si>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</si>
  <si>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</si>
  <si>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</si>
  <si>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</si>
  <si>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</si>
  <si>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</si>
  <si>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</si>
  <si>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</si>
  <si>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</si>
  <si>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</si>
  <si>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</si>
  <si>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</si>
  <si>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</si>
  <si>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</si>
  <si>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</si>
  <si>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</si>
  <si>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</si>
  <si>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</si>
  <si>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</si>
  <si>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</si>
  <si>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</si>
  <si>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</si>
  <si>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</si>
  <si>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</si>
  <si>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</si>
  <si>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</si>
  <si>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</si>
  <si>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</si>
  <si>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</si>
  <si>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</si>
  <si>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</si>
  <si>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</si>
  <si>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</si>
  <si>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</si>
  <si>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</si>
  <si>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</si>
  <si>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</si>
  <si>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</si>
  <si>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</si>
  <si>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</si>
  <si>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</si>
  <si>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</si>
  <si>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</si>
  <si>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</si>
  <si>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</si>
  <si>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</si>
  <si>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</si>
  <si>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</si>
  <si>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</si>
  <si>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</si>
  <si>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</si>
  <si>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</si>
  <si>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</si>
  <si>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</si>
  <si>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</si>
  <si>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</si>
  <si>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</si>
  <si>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</si>
  <si>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</si>
  <si>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</si>
  <si>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</si>
  <si>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</si>
  <si>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</si>
  <si>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</si>
  <si>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</si>
  <si>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</si>
  <si>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</si>
  <si>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</si>
  <si>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</si>
  <si>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</si>
  <si>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</si>
  <si>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</si>
  <si>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</si>
  <si>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</si>
  <si>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</si>
  <si>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</si>
  <si>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</si>
  <si>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</si>
  <si>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</si>
  <si>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</si>
  <si>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</si>
  <si>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</si>
  <si>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</si>
  <si>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</si>
  <si>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</si>
  <si>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</si>
  <si>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</si>
  <si>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</si>
  <si>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</si>
  <si>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</si>
  <si>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</si>
  <si>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</si>
  <si>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</si>
  <si>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</si>
  <si>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</si>
  <si>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</si>
  <si>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</si>
  <si>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</si>
  <si>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</si>
  <si>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</si>
  <si>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</si>
  <si>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</si>
  <si>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</si>
  <si>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</si>
  <si>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</si>
  <si>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</si>
  <si>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</si>
  <si>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</si>
  <si>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</si>
  <si>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</si>
  <si>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</si>
  <si>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</si>
  <si>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</si>
  <si>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</si>
  <si>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</si>
  <si>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</si>
  <si>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</si>
  <si>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</si>
  <si>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</si>
  <si>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</si>
  <si>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</si>
  <si>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</si>
  <si>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</si>
  <si>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</si>
  <si>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</si>
  <si>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</si>
  <si>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</si>
  <si>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</si>
  <si>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</si>
  <si>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</si>
  <si>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</si>
  <si>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</si>
  <si>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</si>
  <si>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</si>
  <si>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</si>
  <si>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</si>
  <si>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</si>
  <si>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</si>
  <si>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</si>
  <si>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</si>
  <si>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</si>
  <si>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</si>
  <si>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</si>
  <si>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</si>
  <si>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</si>
  <si>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</si>
  <si>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</si>
  <si>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</si>
  <si>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</si>
  <si>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</si>
  <si>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</si>
  <si>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</si>
  <si>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</si>
  <si>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</si>
  <si>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</si>
  <si>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</si>
  <si>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</si>
  <si>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</si>
  <si>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</si>
  <si>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</si>
  <si>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</si>
  <si>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</si>
  <si>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</si>
  <si>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</si>
  <si>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</si>
  <si>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</si>
  <si>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</si>
  <si>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</si>
  <si>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</si>
  <si>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</si>
  <si>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</si>
  <si>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</si>
  <si>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</si>
  <si>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</si>
  <si>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</si>
  <si>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</si>
  <si>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</si>
  <si>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</si>
  <si>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</si>
  <si>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</si>
  <si>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</si>
  <si>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</si>
  <si>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</si>
  <si>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</si>
  <si>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</si>
  <si>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</si>
  <si>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</si>
  <si>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</si>
  <si>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</si>
  <si>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</si>
  <si>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</si>
  <si>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</si>
  <si>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</si>
  <si>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</si>
  <si>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</si>
  <si>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</si>
  <si>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</si>
  <si>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</si>
  <si>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</si>
  <si>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</si>
  <si>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</si>
  <si>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</si>
  <si>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</si>
  <si>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</si>
  <si>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</si>
  <si>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</si>
  <si>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</si>
  <si>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</si>
  <si>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</si>
  <si>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</si>
  <si>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</si>
  <si>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</si>
  <si>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</si>
  <si>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</si>
  <si>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</si>
  <si>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</si>
  <si>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</si>
  <si>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</si>
  <si>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</si>
  <si>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</si>
  <si>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</si>
  <si>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</si>
  <si>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</si>
  <si>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</si>
  <si>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</si>
  <si>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</si>
  <si>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</si>
  <si>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</si>
  <si>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</si>
  <si>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</si>
  <si>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</si>
  <si>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</si>
  <si>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</si>
  <si>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</si>
  <si>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</si>
  <si>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</si>
  <si>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</si>
  <si>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</si>
  <si>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</si>
  <si>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</si>
  <si>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</si>
  <si>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</si>
  <si>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</si>
  <si>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</si>
  <si>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</si>
  <si>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</si>
  <si>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</si>
  <si>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</si>
  <si>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</si>
  <si>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</si>
  <si>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</si>
  <si>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</si>
  <si>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</si>
  <si>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</si>
  <si>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</si>
  <si>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</si>
  <si>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</si>
  <si>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</si>
  <si>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</si>
  <si>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</si>
  <si>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</si>
  <si>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</si>
  <si>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</si>
  <si>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</si>
  <si>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</si>
  <si>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</si>
  <si>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</si>
  <si>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</si>
  <si>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</si>
  <si>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</si>
  <si>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</si>
  <si>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</si>
  <si>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</si>
  <si>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</si>
  <si>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</si>
  <si>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</si>
  <si>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</si>
  <si>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</si>
  <si>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</si>
  <si>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</si>
  <si>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</si>
  <si>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</si>
  <si>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</si>
  <si>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</si>
  <si>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</si>
  <si>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</si>
  <si>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</si>
  <si>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</si>
  <si>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</si>
  <si>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</si>
  <si>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</si>
  <si>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</si>
  <si>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</si>
  <si>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</si>
  <si>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</si>
  <si>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</si>
  <si>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</si>
  <si>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</si>
  <si>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</si>
  <si>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</si>
  <si>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</si>
  <si>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</si>
  <si>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</si>
  <si>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</si>
  <si>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</si>
  <si>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</si>
  <si>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</si>
  <si>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</si>
  <si>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</si>
  <si>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</si>
  <si>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</si>
  <si>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</si>
  <si>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</si>
  <si>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</si>
  <si>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</si>
  <si>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</si>
  <si>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</si>
  <si>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</si>
  <si>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</si>
  <si>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</si>
  <si>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</si>
  <si>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</si>
  <si>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</si>
  <si>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</si>
  <si>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</si>
  <si>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</si>
  <si>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</si>
  <si>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</si>
  <si>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</si>
  <si>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</si>
  <si>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</si>
  <si>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</si>
  <si>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</si>
  <si>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</si>
  <si>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</si>
  <si>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</si>
  <si>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</si>
  <si>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</si>
  <si>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</si>
  <si>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</si>
  <si>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</si>
  <si>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</si>
  <si>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</si>
  <si>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</si>
  <si>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</si>
  <si>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</si>
  <si>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</si>
  <si>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</si>
  <si>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</si>
  <si>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</si>
  <si>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</si>
  <si>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</si>
  <si>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</si>
  <si>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</si>
  <si>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</si>
  <si>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</si>
  <si>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</si>
  <si>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</si>
  <si>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</si>
  <si>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</si>
  <si>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</si>
  <si>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</si>
  <si>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</si>
  <si>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</si>
  <si>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</si>
  <si>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</si>
  <si>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</si>
  <si>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</si>
  <si>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</si>
  <si>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</si>
  <si>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</si>
  <si>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</si>
  <si>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</si>
  <si>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</si>
  <si>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</si>
  <si>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</si>
  <si>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</si>
  <si>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</si>
  <si>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</si>
  <si>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</si>
  <si>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</si>
  <si>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</si>
  <si>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</si>
  <si>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</si>
  <si>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</si>
  <si>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</si>
  <si>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</si>
  <si>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</si>
  <si>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</si>
  <si>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</si>
  <si>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</si>
  <si>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</si>
  <si>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</si>
  <si>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</si>
  <si>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</si>
  <si>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</si>
  <si>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</si>
  <si>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</si>
  <si>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</si>
  <si>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</si>
  <si>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</si>
  <si>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</si>
  <si>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</si>
  <si>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</si>
  <si>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</si>
  <si>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</si>
  <si>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</si>
  <si>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</si>
  <si>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</si>
  <si>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</si>
  <si>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</si>
  <si>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</si>
  <si>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</si>
  <si>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</si>
  <si>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</si>
  <si>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</si>
  <si>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</si>
  <si>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</si>
  <si>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</si>
  <si>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</si>
  <si>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</si>
  <si>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</si>
  <si>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</si>
  <si>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</si>
  <si>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</si>
  <si>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</si>
  <si>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</si>
  <si>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</si>
  <si>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</si>
  <si>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</si>
  <si>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</si>
  <si>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</si>
  <si>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</si>
  <si>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</si>
  <si>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</si>
  <si>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</si>
  <si>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</si>
  <si>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</si>
  <si>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</si>
  <si>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</si>
  <si>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</si>
  <si>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</si>
  <si>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</si>
  <si>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</si>
  <si>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</si>
  <si>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</si>
  <si>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</si>
  <si>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</si>
  <si>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</si>
  <si>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</si>
  <si>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</si>
  <si>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</si>
  <si>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</si>
  <si>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</si>
  <si>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</si>
  <si>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</si>
  <si>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</si>
  <si>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</si>
  <si>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</si>
  <si>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</si>
  <si>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</si>
  <si>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</si>
  <si>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</si>
  <si>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</si>
  <si>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</si>
  <si>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</si>
  <si>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</si>
  <si>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</si>
  <si>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</si>
  <si>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</si>
  <si>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</si>
  <si>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</si>
  <si>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</si>
  <si>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</si>
  <si>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</si>
  <si>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</si>
  <si>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</si>
  <si>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</si>
  <si>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</si>
  <si>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</si>
  <si>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</si>
  <si>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</si>
  <si>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</si>
  <si>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</si>
  <si>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</si>
  <si>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</si>
  <si>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</si>
  <si>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</si>
  <si>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</si>
  <si>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</si>
  <si>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</si>
  <si>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</si>
  <si>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</si>
  <si>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</si>
  <si>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</si>
  <si>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</si>
  <si>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</si>
  <si>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</si>
  <si>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</si>
  <si>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</si>
  <si>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</si>
  <si>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</si>
  <si>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</si>
  <si>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</si>
  <si>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</si>
  <si>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</si>
  <si>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</si>
  <si>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</si>
  <si>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</si>
  <si>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</si>
  <si>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</si>
  <si>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</si>
  <si>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</si>
  <si>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</si>
  <si>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</si>
  <si>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</si>
  <si>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</si>
  <si>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</si>
  <si>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</si>
  <si>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</si>
  <si>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</si>
  <si>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</si>
  <si>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</si>
  <si>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</si>
  <si>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</si>
  <si>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</si>
  <si>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</si>
  <si>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</si>
  <si>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</si>
  <si>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</si>
  <si>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</si>
  <si>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</si>
  <si>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</si>
  <si>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</si>
  <si>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</si>
  <si>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</si>
  <si>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</si>
  <si>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</si>
  <si>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</si>
  <si>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</si>
  <si>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</si>
  <si>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</si>
  <si>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</si>
  <si>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</si>
  <si>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</si>
  <si>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</si>
  <si>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</si>
  <si>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</si>
  <si>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</si>
  <si>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</si>
  <si>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</si>
  <si>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</si>
  <si>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</si>
  <si>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</si>
  <si>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</si>
  <si>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</si>
  <si>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</si>
  <si>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</si>
  <si>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</si>
  <si>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</si>
  <si>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</si>
  <si>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</si>
  <si>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</si>
  <si>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</si>
  <si>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</si>
  <si>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</si>
  <si>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</si>
  <si>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</si>
  <si>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</si>
  <si>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</si>
  <si>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</si>
  <si>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</si>
  <si>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</si>
  <si>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</si>
  <si>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</si>
  <si>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</si>
  <si>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</si>
  <si>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</si>
  <si>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</si>
  <si>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</si>
  <si>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</si>
  <si>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</si>
  <si>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</si>
  <si>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</si>
  <si>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</si>
  <si>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</si>
  <si>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</si>
  <si>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</si>
  <si>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</si>
  <si>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</si>
  <si>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</si>
  <si>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</si>
  <si>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</si>
  <si>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</si>
  <si>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</si>
  <si>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</si>
  <si>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</si>
  <si>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</si>
  <si>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</si>
  <si>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</si>
  <si>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</si>
  <si>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</si>
  <si>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</si>
  <si>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</si>
  <si>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</si>
  <si>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</si>
  <si>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</si>
  <si>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</si>
  <si>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</si>
  <si>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</si>
  <si>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</si>
  <si>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</si>
  <si>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</si>
  <si>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</si>
  <si>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</si>
  <si>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</si>
  <si>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</si>
  <si>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</si>
  <si>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</si>
  <si>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</si>
  <si>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</si>
  <si>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</si>
  <si>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</si>
  <si>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</si>
  <si>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</si>
  <si>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</si>
  <si>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</si>
  <si>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</si>
  <si>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</si>
  <si>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</si>
  <si>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</si>
  <si>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</si>
  <si>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</si>
  <si>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</si>
  <si>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</si>
  <si>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</si>
  <si>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</si>
  <si>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</si>
  <si>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</si>
  <si>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</si>
  <si>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</si>
  <si>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</si>
  <si>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</si>
  <si>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</si>
  <si>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</si>
  <si>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</si>
  <si>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</si>
  <si>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</si>
  <si>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</si>
  <si>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</si>
  <si>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</si>
  <si>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</si>
  <si>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</si>
  <si>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</si>
  <si>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</si>
  <si>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</si>
  <si>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</si>
  <si>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</si>
  <si>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</si>
  <si>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</si>
  <si>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</si>
  <si>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</si>
  <si>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</si>
  <si>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</si>
  <si>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</si>
  <si>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</si>
  <si>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</si>
  <si>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</si>
  <si>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</si>
  <si>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</si>
  <si>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</si>
  <si>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</si>
  <si>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</si>
  <si>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</si>
  <si>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</si>
  <si>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</si>
  <si>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</si>
  <si>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</si>
  <si>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</si>
  <si>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</si>
  <si>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</si>
  <si>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</si>
  <si>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</si>
  <si>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</si>
  <si>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</si>
  <si>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</si>
  <si>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</si>
  <si>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</si>
  <si>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</si>
  <si>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</si>
  <si>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</si>
  <si>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</si>
  <si>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</si>
  <si>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</si>
  <si>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</si>
  <si>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</si>
  <si>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</si>
  <si>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</si>
  <si>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</si>
  <si>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</si>
  <si>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</si>
  <si>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</si>
  <si>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</si>
  <si>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</si>
  <si>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</si>
  <si>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</si>
  <si>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</si>
  <si>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</si>
  <si>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</si>
  <si>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</si>
  <si>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</si>
  <si>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</si>
  <si>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</si>
  <si>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</si>
  <si>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</si>
  <si>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</si>
  <si>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</si>
  <si>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</si>
  <si>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</si>
  <si>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</si>
  <si>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</si>
  <si>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</si>
  <si>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</si>
  <si>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</si>
  <si>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</si>
  <si>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</si>
  <si>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</si>
  <si>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</si>
  <si>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</si>
  <si>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</si>
  <si>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</si>
  <si>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</si>
  <si>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</si>
  <si>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</si>
  <si>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</si>
  <si>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</si>
  <si>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</si>
  <si>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</si>
  <si>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</si>
  <si>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</si>
  <si>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</si>
  <si>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</si>
  <si>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</si>
  <si>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</si>
  <si>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</si>
  <si>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</si>
  <si>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</si>
  <si>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</si>
  <si>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</si>
  <si>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</si>
  <si>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</si>
  <si>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</si>
  <si>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</si>
  <si>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</si>
  <si>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</si>
  <si>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</si>
  <si>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</si>
  <si>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</si>
  <si>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</si>
  <si>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</si>
  <si>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</si>
  <si>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</si>
  <si>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</si>
  <si>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</si>
  <si>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</si>
  <si>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</si>
  <si>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</si>
  <si>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</si>
  <si>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</si>
  <si>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</si>
  <si>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</si>
  <si>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</si>
  <si>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</si>
  <si>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</si>
  <si>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</si>
  <si>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</si>
  <si>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</si>
  <si>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</si>
  <si>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</si>
  <si>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</si>
  <si>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</si>
  <si>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</si>
  <si>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</si>
  <si>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</si>
  <si>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</si>
  <si>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</si>
  <si>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</si>
  <si>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</si>
  <si>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</si>
  <si>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</si>
  <si>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</si>
  <si>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</si>
  <si>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</si>
  <si>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</si>
  <si>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</si>
  <si>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</si>
  <si>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</si>
  <si>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</si>
  <si>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</si>
  <si>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</si>
  <si>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</si>
  <si>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</si>
  <si>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</si>
  <si>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</si>
  <si>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</si>
  <si>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</si>
  <si>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</si>
  <si>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</si>
  <si>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</si>
  <si>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</si>
  <si>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</si>
  <si>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</si>
  <si>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</si>
  <si>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</si>
  <si>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</si>
  <si>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</si>
  <si>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</si>
  <si>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</si>
  <si>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</si>
  <si>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</si>
  <si>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</si>
  <si>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</si>
  <si>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</si>
  <si>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</si>
  <si>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</si>
  <si>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</si>
  <si>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</si>
  <si>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</si>
  <si>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</si>
  <si>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</si>
  <si>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</si>
  <si>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</si>
  <si>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</si>
  <si>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</si>
  <si>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</si>
  <si>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</si>
  <si>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</si>
  <si>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</si>
  <si>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</si>
  <si>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</si>
  <si>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</si>
  <si>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</si>
  <si>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</si>
  <si>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</si>
  <si>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</si>
  <si>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</si>
  <si>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</si>
  <si>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</si>
  <si>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</si>
  <si>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</si>
  <si>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</si>
  <si>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</si>
  <si>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</si>
  <si>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</si>
  <si>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</si>
  <si>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</si>
  <si>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</si>
  <si>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</si>
  <si>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</si>
  <si>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</si>
  <si>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</si>
  <si>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</si>
  <si>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</si>
  <si>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</si>
  <si>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</si>
  <si>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</si>
  <si>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</si>
  <si>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</si>
  <si>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</si>
  <si>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</si>
  <si>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</si>
  <si>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</si>
  <si>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</si>
  <si>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</si>
  <si>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</si>
  <si>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</si>
  <si>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</si>
  <si>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</si>
  <si>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</si>
  <si>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</si>
  <si>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</si>
  <si>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</si>
  <si>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</si>
  <si>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</si>
  <si>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</si>
  <si>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</si>
  <si>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</si>
  <si>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</si>
  <si>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</si>
  <si>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</si>
  <si>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</si>
  <si>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</si>
  <si>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</si>
  <si>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</si>
  <si>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</si>
  <si>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</si>
  <si>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</si>
  <si>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</si>
  <si>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</si>
  <si>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</si>
  <si>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</si>
  <si>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</si>
  <si>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</si>
  <si>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</si>
  <si>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</si>
  <si>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</si>
  <si>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</si>
  <si>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</si>
  <si>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</si>
  <si>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</si>
  <si>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</si>
  <si>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</si>
  <si>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</si>
  <si>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</si>
  <si>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</si>
  <si>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</si>
  <si>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</si>
  <si>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</si>
  <si>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</si>
  <si>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</si>
  <si>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</si>
  <si>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</si>
  <si>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</si>
  <si>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</si>
  <si>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</si>
  <si>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</si>
  <si>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</si>
  <si>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</si>
  <si>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</si>
  <si>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</si>
  <si>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</si>
  <si>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</si>
  <si>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</si>
  <si>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</si>
  <si>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</si>
  <si>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</si>
  <si>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</si>
  <si>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</si>
  <si>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</si>
  <si>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</si>
  <si>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</si>
  <si>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</si>
  <si>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</si>
  <si>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</si>
  <si>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</si>
  <si>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</si>
  <si>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</si>
  <si>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</si>
  <si>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</si>
  <si>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</si>
  <si>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</si>
  <si>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</si>
  <si>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</si>
  <si>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</si>
  <si>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</si>
  <si>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</si>
  <si>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</si>
  <si>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</si>
  <si>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</si>
  <si>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</si>
  <si>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</si>
  <si>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</si>
  <si>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</si>
  <si>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</si>
  <si>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</si>
  <si>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</si>
  <si>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</si>
  <si>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</si>
  <si>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</si>
  <si>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</si>
  <si>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</si>
  <si>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</si>
  <si>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</si>
  <si>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</si>
  <si>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</si>
  <si>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</si>
  <si>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</si>
  <si>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</si>
  <si>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</si>
  <si>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</si>
  <si>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</si>
  <si>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</si>
  <si>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</si>
  <si>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</si>
  <si>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</si>
  <si>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</si>
  <si>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</si>
  <si>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</si>
  <si>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</si>
  <si>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</si>
  <si>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</si>
  <si>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</si>
  <si>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</si>
  <si>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</si>
  <si>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</si>
  <si>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</si>
  <si>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</si>
  <si>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</si>
  <si>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</si>
  <si>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</si>
  <si>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</si>
  <si>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</si>
  <si>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</si>
  <si>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</si>
  <si>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</si>
  <si>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</si>
  <si>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</si>
  <si>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</si>
  <si>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</si>
  <si>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</si>
  <si>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</si>
  <si>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</si>
  <si>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</si>
  <si>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</si>
  <si>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</si>
  <si>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</si>
  <si>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</si>
  <si>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</si>
  <si>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</si>
  <si>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</si>
  <si>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</si>
  <si>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</si>
  <si>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</si>
  <si>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</si>
  <si>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</si>
  <si>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</si>
  <si>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</si>
  <si>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</si>
  <si>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</si>
  <si>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</si>
  <si>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</si>
  <si>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</si>
  <si>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</si>
  <si>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</si>
  <si>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</si>
  <si>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</si>
  <si>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</si>
  <si>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</si>
  <si>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</si>
  <si>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</si>
  <si>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</si>
  <si>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</si>
  <si>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</si>
  <si>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</si>
  <si>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</si>
  <si>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</si>
  <si>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</si>
  <si>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</si>
  <si>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</si>
  <si>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</si>
  <si>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</si>
  <si>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</si>
  <si>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</si>
  <si>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</si>
  <si>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</si>
  <si>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</si>
  <si>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</si>
  <si>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</si>
  <si>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</si>
  <si>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</si>
  <si>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</si>
  <si>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</si>
  <si>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</si>
  <si>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</si>
  <si>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</si>
  <si>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</si>
  <si>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</si>
  <si>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</si>
  <si>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</si>
  <si>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</si>
  <si>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</si>
  <si>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</si>
  <si>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</si>
  <si>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</si>
  <si>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</si>
  <si>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</si>
  <si>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</si>
  <si>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</si>
  <si>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</si>
  <si>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</si>
  <si>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</si>
  <si>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</si>
  <si>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</si>
  <si>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</si>
  <si>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</si>
  <si>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</si>
  <si>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</si>
  <si>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</si>
  <si>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</si>
  <si>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</si>
  <si>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</si>
  <si>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</si>
  <si>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</si>
  <si>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</si>
  <si>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</si>
  <si>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</si>
  <si>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</si>
  <si>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</si>
  <si>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</si>
  <si>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</si>
  <si>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</si>
  <si>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</si>
  <si>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</si>
  <si>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</si>
  <si>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</si>
  <si>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</si>
  <si>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</si>
  <si>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</si>
  <si>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</si>
  <si>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</si>
  <si>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</si>
  <si>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</si>
  <si>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</si>
  <si>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</si>
  <si>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</si>
  <si>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</si>
  <si>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</si>
  <si>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</si>
  <si>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</si>
  <si>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</si>
  <si>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</si>
  <si>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</si>
  <si>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</si>
  <si>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</si>
  <si>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</si>
  <si>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</si>
  <si>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</si>
  <si>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</si>
  <si>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</si>
  <si>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</si>
  <si>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</si>
  <si>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</si>
  <si>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</si>
  <si>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</si>
  <si>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</si>
  <si>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</si>
  <si>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</si>
  <si>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</si>
  <si>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</si>
  <si>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</si>
  <si>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</si>
  <si>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</si>
  <si>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</si>
  <si>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</si>
  <si>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</si>
  <si>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</si>
  <si>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</si>
  <si>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</si>
  <si>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</si>
  <si>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</si>
  <si>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</si>
  <si>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</si>
  <si>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</si>
  <si>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</si>
  <si>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</si>
  <si>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</si>
  <si>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</si>
  <si>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</si>
  <si>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</si>
  <si>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</si>
  <si>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</si>
  <si>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</si>
  <si>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</si>
  <si>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</si>
  <si>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</si>
  <si>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</si>
  <si>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</si>
  <si>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</si>
  <si>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</si>
  <si>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</si>
  <si>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</si>
  <si>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</si>
  <si>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</si>
  <si>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</si>
  <si>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</si>
  <si>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</si>
  <si>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</si>
  <si>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</si>
  <si>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</si>
  <si>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</si>
  <si>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</si>
  <si>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</si>
  <si>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</si>
  <si>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</si>
  <si>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</si>
  <si>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</si>
  <si>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</si>
  <si>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</si>
  <si>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</si>
  <si>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</si>
  <si>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</si>
  <si>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</si>
  <si>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</si>
  <si>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</si>
  <si>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</si>
  <si>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</si>
  <si>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</si>
  <si>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</si>
  <si>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</si>
  <si>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</si>
  <si>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</si>
  <si>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</si>
  <si>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</si>
  <si>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</si>
  <si>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</si>
  <si>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</si>
  <si>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</si>
  <si>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</si>
  <si>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</si>
  <si>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</si>
  <si>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</si>
  <si>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</si>
  <si>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</si>
  <si>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</si>
  <si>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</si>
  <si>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</si>
  <si>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</si>
  <si>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</si>
  <si>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</si>
  <si>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</si>
  <si>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</si>
  <si>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</si>
  <si>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</si>
  <si>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</si>
  <si>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</si>
  <si>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</si>
  <si>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</si>
  <si>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</si>
  <si>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</si>
  <si>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</si>
  <si>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</si>
  <si>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</si>
  <si>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</si>
  <si>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</si>
  <si>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</si>
  <si>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</si>
  <si>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</si>
  <si>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</si>
  <si>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</si>
  <si>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</si>
  <si>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</si>
  <si>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</si>
  <si>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</si>
  <si>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</si>
  <si>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</si>
  <si>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</si>
  <si>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</si>
  <si>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</si>
  <si>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</si>
  <si>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</si>
  <si>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</si>
  <si>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</si>
  <si>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</si>
  <si>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</si>
  <si>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</si>
  <si>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</si>
  <si>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</si>
  <si>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</si>
  <si>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</si>
  <si>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</si>
  <si>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</si>
  <si>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</si>
  <si>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</si>
  <si>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</si>
  <si>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</si>
  <si>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</si>
  <si>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</si>
  <si>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</si>
  <si>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</si>
  <si>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</si>
  <si>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</si>
  <si>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</si>
  <si>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</si>
  <si>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</si>
  <si>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</si>
  <si>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</si>
  <si>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</si>
  <si>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</si>
  <si>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</si>
  <si>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</si>
  <si>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</si>
  <si>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</si>
  <si>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</si>
  <si>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</si>
  <si>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</si>
  <si>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</si>
  <si>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</si>
  <si>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</si>
  <si>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</si>
  <si>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</si>
  <si>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</si>
  <si>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</si>
  <si>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</si>
  <si>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</si>
  <si>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</si>
  <si>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</si>
  <si>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</si>
  <si>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</si>
  <si>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</si>
  <si>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</si>
  <si>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</si>
  <si>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</si>
  <si>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</si>
  <si>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</si>
  <si>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</si>
  <si>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</si>
  <si>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</si>
  <si>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</si>
  <si>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</si>
  <si>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</si>
  <si>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</si>
  <si>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</si>
  <si>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</si>
  <si>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</si>
  <si>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</si>
  <si>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</si>
  <si>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</si>
  <si>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</si>
  <si>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</si>
  <si>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</si>
  <si>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</si>
  <si>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</si>
  <si>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</si>
  <si>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</si>
  <si>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</si>
  <si>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</si>
  <si>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</si>
  <si>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</si>
  <si>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</si>
  <si>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</si>
  <si>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</si>
  <si>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</si>
  <si>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</si>
  <si>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</si>
  <si>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</si>
  <si>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</si>
  <si>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</si>
  <si>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</si>
  <si>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</si>
  <si>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</si>
  <si>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</si>
  <si>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</si>
  <si>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</si>
  <si>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</si>
  <si>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</si>
  <si>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</si>
  <si>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</si>
  <si>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</si>
  <si>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</si>
  <si>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</si>
  <si>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</si>
  <si>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</si>
  <si>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</si>
  <si>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</si>
  <si>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</si>
  <si>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</si>
  <si>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</si>
  <si>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</si>
  <si>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</si>
  <si>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</si>
  <si>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</si>
  <si>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</si>
  <si>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</si>
  <si>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</si>
  <si>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</si>
  <si>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</si>
  <si>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</si>
  <si>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</si>
  <si>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</si>
  <si>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</si>
  <si>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</si>
  <si>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</si>
  <si>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</si>
  <si>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</si>
  <si>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</si>
  <si>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</si>
  <si>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</si>
  <si>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</si>
  <si>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</si>
  <si>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</si>
  <si>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</si>
  <si>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</si>
  <si>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</si>
  <si>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</si>
  <si>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</si>
  <si>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</si>
  <si>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</si>
  <si>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</si>
  <si>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</si>
  <si>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</si>
  <si>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</si>
  <si>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</si>
  <si>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</si>
  <si>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</si>
  <si>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</si>
  <si>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</si>
  <si>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</si>
  <si>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</si>
  <si>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</si>
  <si>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</si>
  <si>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</si>
  <si>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</si>
  <si>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</si>
  <si>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</si>
  <si>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</si>
  <si>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</si>
  <si>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</si>
  <si>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</si>
  <si>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</si>
  <si>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</si>
  <si>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</si>
  <si>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</si>
  <si>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</si>
  <si>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</si>
  <si>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</si>
  <si>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</si>
  <si>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</si>
  <si>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</si>
  <si>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</si>
  <si>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</si>
  <si>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</si>
  <si>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</si>
  <si>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</si>
  <si>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</si>
  <si>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</si>
  <si>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</si>
  <si>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</si>
  <si>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</si>
  <si>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</si>
  <si>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</si>
  <si>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</si>
  <si>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</si>
  <si>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</si>
  <si>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</si>
  <si>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</si>
  <si>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</si>
  <si>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</si>
  <si>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</si>
  <si>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</si>
  <si>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</si>
  <si>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</si>
  <si>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</si>
  <si>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</si>
  <si>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</si>
  <si>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</si>
  <si>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</si>
  <si>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</si>
  <si>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</si>
  <si>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</si>
  <si>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</si>
  <si>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</si>
  <si>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</si>
  <si>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</si>
  <si>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</si>
  <si>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</si>
  <si>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</si>
  <si>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</si>
  <si>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</si>
  <si>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</si>
  <si>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</si>
  <si>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</si>
  <si>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</si>
  <si>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</si>
  <si>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</si>
  <si>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</si>
  <si>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</si>
  <si>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</si>
  <si>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</si>
  <si>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</si>
  <si>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</si>
  <si>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</si>
  <si>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</si>
  <si>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</si>
  <si>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</si>
  <si>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</si>
  <si>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</si>
  <si>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</si>
  <si>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</si>
  <si>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</si>
  <si>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</si>
  <si>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</si>
  <si>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</si>
  <si>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</si>
  <si>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</si>
  <si>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</si>
  <si>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</si>
  <si>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</si>
  <si>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</si>
  <si>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</si>
  <si>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</si>
  <si>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</si>
  <si>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</si>
  <si>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</si>
  <si>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</si>
  <si>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</si>
  <si>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</si>
  <si>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</si>
  <si>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</si>
  <si>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</si>
  <si>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</si>
  <si>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</si>
  <si>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</si>
  <si>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</si>
  <si>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</si>
  <si>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</si>
  <si>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</si>
  <si>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</si>
  <si>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</si>
  <si>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</si>
  <si>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</si>
  <si>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</si>
  <si>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</si>
  <si>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</si>
  <si>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</si>
  <si>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</si>
  <si>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</si>
  <si>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</si>
  <si>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</si>
  <si>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</si>
  <si>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</si>
  <si>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</si>
  <si>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</si>
  <si>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</si>
  <si>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</si>
  <si>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</si>
  <si>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</si>
  <si>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</si>
  <si>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</si>
  <si>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</si>
  <si>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</si>
  <si>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</si>
  <si>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</si>
  <si>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</si>
  <si>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</si>
  <si>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</si>
  <si>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</si>
  <si>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</si>
  <si>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</si>
  <si>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</si>
  <si>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</si>
  <si>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</si>
  <si>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</si>
  <si>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</si>
  <si>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</si>
  <si>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</si>
  <si>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</si>
  <si>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</si>
  <si>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</si>
  <si>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</si>
  <si>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</si>
  <si>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</si>
  <si>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</si>
  <si>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</si>
  <si>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</si>
  <si>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</si>
  <si>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</si>
  <si>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</si>
  <si>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</si>
  <si>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</si>
  <si>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</si>
  <si>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</si>
  <si>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</si>
  <si>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</si>
  <si>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</si>
  <si>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</si>
  <si>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</si>
  <si>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</si>
  <si>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</si>
  <si>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</si>
  <si>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</si>
  <si>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</si>
  <si>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</si>
  <si>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</si>
  <si>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</si>
  <si>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</si>
  <si>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</si>
  <si>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</si>
  <si>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</si>
  <si>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</si>
  <si>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</si>
  <si>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</si>
  <si>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</si>
  <si>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</si>
  <si>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</si>
  <si>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</si>
  <si>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</si>
  <si>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</si>
  <si>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</si>
  <si>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</si>
  <si>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</si>
  <si>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</si>
  <si>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</si>
  <si>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</si>
  <si>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</si>
  <si>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</si>
  <si>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</si>
  <si>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</si>
  <si>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</si>
  <si>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</si>
  <si>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</si>
  <si>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</si>
  <si>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</si>
  <si>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</si>
  <si>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</si>
  <si>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</si>
  <si>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</si>
  <si>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</si>
  <si>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</si>
  <si>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</si>
  <si>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</si>
  <si>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</si>
  <si>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</si>
  <si>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</si>
  <si>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</si>
  <si>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</si>
  <si>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</si>
  <si>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</si>
  <si>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</si>
  <si>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</si>
  <si>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</si>
  <si>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</si>
  <si>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</si>
  <si>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</si>
  <si>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</si>
  <si>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</si>
  <si>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</si>
  <si>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</si>
  <si>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</si>
  <si>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</si>
  <si>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</si>
  <si>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</si>
  <si>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</si>
  <si>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</si>
  <si>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</si>
  <si>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</si>
  <si>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</si>
  <si>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</si>
  <si>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</si>
  <si>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</si>
  <si>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</si>
  <si>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</si>
  <si>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</si>
  <si>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</si>
  <si>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</si>
  <si>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</si>
  <si>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</si>
  <si>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</si>
  <si>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</si>
  <si>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</si>
  <si>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</si>
  <si>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</si>
  <si>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</si>
  <si>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</si>
  <si>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</si>
  <si>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</si>
  <si>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</si>
  <si>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</si>
  <si>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</si>
  <si>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</si>
  <si>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</si>
  <si>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</si>
  <si>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</si>
  <si>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</si>
  <si>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</si>
  <si>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</si>
  <si>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</si>
  <si>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</si>
  <si>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</si>
  <si>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</si>
  <si>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</si>
  <si>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</si>
  <si>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</si>
  <si>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</si>
  <si>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</si>
  <si>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</si>
  <si>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</si>
  <si>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</si>
  <si>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</si>
  <si>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</si>
  <si>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</si>
  <si>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</si>
  <si>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</si>
  <si>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</si>
  <si>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</si>
  <si>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</si>
  <si>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</si>
  <si>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</si>
  <si>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</si>
  <si>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</si>
  <si>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</si>
  <si>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</si>
  <si>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</si>
  <si>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</si>
  <si>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</si>
  <si>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</si>
  <si>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</si>
  <si>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</si>
  <si>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</si>
  <si>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</si>
  <si>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</si>
  <si>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</si>
  <si>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</si>
  <si>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</si>
  <si>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</si>
  <si>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</si>
  <si>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</si>
  <si>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</si>
  <si>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</si>
  <si>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</si>
  <si>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</si>
  <si>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</si>
  <si>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</si>
  <si>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</si>
  <si>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</si>
  <si>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</si>
  <si>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</si>
  <si>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</si>
  <si>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</si>
  <si>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</si>
  <si>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</si>
  <si>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</si>
  <si>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</si>
  <si>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</si>
  <si>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</si>
  <si>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</si>
  <si>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</si>
  <si>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</si>
  <si>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</si>
  <si>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</si>
  <si>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</si>
  <si>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</si>
  <si>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</si>
  <si>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</si>
  <si>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</si>
  <si>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</si>
  <si>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</si>
  <si>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</si>
  <si>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</si>
  <si>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</si>
  <si>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</si>
  <si>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</si>
  <si>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</si>
  <si>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</si>
  <si>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</si>
  <si>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</si>
  <si>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</si>
  <si>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</si>
  <si>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</si>
  <si>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</si>
  <si>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</si>
  <si>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</si>
  <si>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</si>
  <si>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</si>
  <si>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</si>
  <si>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</si>
  <si>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</si>
  <si>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</si>
  <si>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</si>
  <si>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</si>
  <si>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</si>
  <si>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</si>
  <si>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</si>
  <si>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</si>
  <si>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</si>
  <si>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</si>
  <si>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</si>
  <si>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</si>
  <si>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</si>
  <si>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</si>
  <si>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</si>
  <si>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</si>
  <si>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</si>
  <si>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</si>
  <si>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</si>
  <si>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</si>
  <si>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</si>
  <si>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</si>
  <si>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</si>
  <si>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</si>
  <si>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</si>
  <si>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</si>
  <si>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</si>
  <si>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</si>
  <si>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</si>
  <si>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</si>
  <si>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</si>
  <si>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</si>
  <si>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</si>
  <si>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</si>
  <si>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</si>
  <si>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</si>
  <si>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</si>
  <si>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</si>
  <si>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</si>
  <si>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</si>
  <si>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</si>
  <si>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</si>
  <si>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</si>
  <si>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</si>
  <si>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</si>
  <si>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</si>
  <si>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</si>
  <si>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</si>
  <si>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</si>
  <si>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</si>
  <si>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</si>
  <si>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</si>
  <si>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</si>
  <si>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</si>
  <si>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</si>
  <si>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</si>
  <si>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</si>
  <si>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</si>
  <si>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</si>
  <si>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</si>
  <si>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</si>
  <si>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</si>
  <si>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</si>
  <si>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</si>
  <si>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</si>
  <si>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</si>
  <si>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</si>
  <si>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</si>
  <si>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</si>
  <si>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</si>
  <si>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</si>
  <si>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</si>
  <si>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</si>
  <si>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</si>
  <si>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</si>
  <si>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</si>
  <si>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</si>
  <si>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</si>
  <si>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</si>
  <si>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</si>
  <si>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</si>
  <si>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</si>
  <si>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</si>
  <si>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</si>
  <si>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</si>
  <si>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</si>
  <si>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</si>
  <si>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</si>
  <si>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</si>
  <si>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</si>
  <si>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</si>
  <si>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</si>
  <si>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</si>
  <si>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</si>
  <si>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</si>
  <si>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</si>
  <si>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</si>
  <si>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</si>
  <si>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</si>
  <si>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</si>
  <si>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</si>
  <si>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</si>
  <si>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</si>
  <si>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</si>
  <si>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</si>
  <si>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</si>
  <si>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</si>
  <si>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</si>
  <si>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</si>
  <si>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</si>
  <si>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</si>
  <si>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</si>
  <si>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</si>
  <si>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</si>
  <si>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</si>
  <si>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</si>
  <si>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</si>
  <si>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</si>
  <si>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</si>
  <si>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</si>
  <si>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</si>
  <si>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</si>
  <si>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</si>
  <si>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</si>
  <si>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</si>
  <si>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</si>
  <si>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</si>
  <si>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</si>
  <si>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</si>
  <si>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</si>
  <si>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</si>
  <si>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</si>
  <si>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</si>
  <si>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</si>
  <si>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</si>
  <si>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</si>
  <si>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</si>
  <si>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</si>
  <si>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</si>
  <si>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</si>
  <si>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</si>
  <si>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</si>
  <si>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</si>
  <si>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</si>
  <si>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</si>
  <si>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</si>
  <si>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</si>
  <si>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</si>
  <si>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</si>
  <si>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</si>
  <si>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</si>
  <si>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</si>
  <si>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</si>
  <si>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</si>
  <si>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</si>
  <si>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</si>
  <si>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</si>
  <si>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</si>
  <si>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</si>
  <si>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</si>
  <si>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</si>
  <si>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</si>
  <si>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</si>
  <si>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</si>
  <si>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</si>
  <si>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</si>
  <si>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</si>
  <si>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</si>
  <si>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</si>
  <si>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</si>
  <si>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</si>
  <si>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</si>
  <si>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</si>
  <si>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</si>
  <si>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</si>
  <si>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</si>
  <si>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</si>
  <si>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</si>
  <si>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</si>
  <si>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</si>
  <si>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</si>
  <si>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</si>
  <si>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</si>
  <si>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</si>
  <si>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</si>
  <si>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</si>
  <si>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</si>
  <si>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</si>
  <si>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</si>
  <si>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</si>
  <si>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</si>
  <si>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</si>
  <si>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</si>
  <si>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</si>
  <si>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</si>
  <si>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</si>
  <si>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</si>
  <si>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</si>
  <si>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</si>
  <si>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</si>
  <si>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</si>
  <si>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</si>
  <si>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</si>
  <si>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</si>
  <si>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</si>
  <si>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</si>
  <si>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</si>
  <si>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</si>
  <si>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</si>
  <si>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</si>
  <si>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</si>
  <si>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</si>
  <si>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</si>
  <si>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</si>
  <si>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</si>
  <si>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</si>
  <si>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</si>
  <si>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</si>
  <si>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</si>
  <si>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</si>
  <si>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</si>
  <si>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</si>
  <si>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</si>
  <si>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</si>
  <si>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</si>
  <si>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</si>
  <si>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</si>
  <si>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</si>
  <si>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</si>
  <si>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</si>
  <si>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</si>
  <si>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</si>
  <si>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</si>
  <si>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</si>
  <si>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</si>
  <si>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</si>
  <si>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</si>
  <si>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</si>
  <si>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</si>
  <si>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</si>
  <si>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</si>
  <si>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</si>
  <si>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</si>
  <si>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</si>
  <si>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</si>
  <si>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</si>
  <si>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</si>
  <si>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</si>
  <si>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</si>
  <si>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</si>
  <si>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</si>
  <si>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</si>
  <si>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</si>
  <si>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</si>
  <si>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</si>
  <si>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</si>
  <si>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</si>
  <si>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</si>
  <si>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</si>
  <si>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</si>
  <si>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</si>
  <si>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</si>
  <si>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</si>
  <si>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</si>
  <si>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</si>
  <si>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</si>
  <si>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</si>
  <si>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</si>
  <si>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</si>
  <si>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</si>
  <si>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</si>
  <si>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</si>
  <si>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</si>
  <si>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</si>
  <si>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</si>
  <si>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</si>
  <si>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</si>
  <si>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</si>
  <si>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</si>
  <si>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</si>
  <si>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</si>
  <si>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</si>
  <si>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</si>
  <si>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</si>
  <si>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</si>
  <si>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</si>
  <si>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</si>
  <si>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</si>
  <si>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</si>
  <si>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</si>
  <si>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</si>
  <si>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</si>
  <si>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</si>
  <si>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</si>
  <si>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</si>
  <si>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</si>
  <si>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</si>
  <si>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</si>
  <si>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</si>
  <si>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</si>
  <si>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</si>
  <si>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</si>
  <si>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</si>
  <si>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</si>
  <si>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</si>
  <si>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</si>
  <si>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</si>
  <si>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</si>
  <si>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</si>
  <si>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</si>
  <si>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</si>
  <si>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</si>
  <si>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</si>
  <si>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</si>
  <si>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</si>
  <si>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</si>
  <si>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</si>
  <si>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</si>
  <si>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</si>
  <si>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</si>
  <si>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</si>
  <si>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</si>
  <si>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</si>
  <si>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</si>
  <si>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</si>
  <si>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</si>
  <si>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</si>
  <si>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</si>
  <si>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</si>
  <si>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</si>
  <si>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</si>
  <si>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</si>
  <si>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</si>
  <si>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</si>
  <si>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</si>
  <si>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</si>
  <si>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</si>
  <si>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</si>
  <si>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</si>
  <si>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</si>
  <si>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</si>
  <si>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</si>
  <si>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</si>
  <si>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</si>
  <si>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</si>
  <si>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</si>
  <si>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</si>
  <si>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</si>
  <si>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</si>
  <si>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</si>
  <si>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</si>
  <si>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</si>
  <si>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</si>
  <si>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</si>
  <si>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</si>
  <si>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</si>
  <si>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</si>
  <si>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</si>
  <si>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</si>
  <si>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</si>
  <si>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</si>
  <si>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</si>
  <si>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</si>
  <si>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</si>
  <si>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</si>
  <si>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</si>
  <si>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</si>
  <si>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</si>
  <si>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</si>
  <si>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</si>
  <si>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</si>
  <si>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</si>
  <si>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</si>
  <si>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</si>
  <si>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</si>
  <si>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</si>
  <si>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</si>
  <si>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</si>
  <si>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</si>
  <si>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</si>
  <si>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</si>
  <si>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</si>
  <si>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</si>
  <si>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</si>
  <si>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</si>
  <si>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</si>
  <si>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</si>
  <si>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</si>
  <si>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</si>
  <si>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</si>
  <si>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</si>
  <si>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</si>
  <si>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</si>
  <si>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</si>
  <si>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</si>
  <si>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</si>
  <si>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</si>
  <si>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</si>
  <si>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</si>
  <si>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</si>
  <si>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</si>
  <si>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</si>
  <si>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</si>
  <si>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</si>
  <si>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</si>
  <si>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</si>
  <si>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</si>
  <si>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</si>
  <si>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</si>
  <si>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</si>
  <si>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</si>
  <si>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</si>
  <si>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</si>
  <si>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</si>
  <si>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</si>
  <si>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</si>
  <si>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</si>
  <si>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</si>
  <si>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</si>
  <si>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</si>
  <si>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</si>
  <si>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</si>
  <si>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</si>
  <si>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</si>
  <si>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</si>
  <si>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</si>
  <si>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</si>
  <si>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</si>
  <si>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</si>
  <si>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</si>
  <si>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</si>
  <si>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</si>
  <si>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</si>
  <si>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</si>
  <si>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</si>
  <si>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</si>
  <si>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</si>
  <si>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</si>
  <si>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</si>
  <si>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</si>
  <si>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</si>
  <si>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</si>
  <si>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</si>
  <si>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</si>
  <si>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</si>
  <si>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</si>
  <si>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</si>
  <si>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</si>
  <si>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</si>
  <si>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</si>
  <si>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</si>
  <si>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</si>
  <si>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</si>
  <si>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</si>
  <si>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</si>
  <si>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</si>
  <si>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</si>
  <si>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</si>
  <si>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</si>
  <si>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</si>
  <si>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</si>
  <si>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</si>
  <si>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</si>
  <si>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</si>
  <si>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</si>
  <si>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</si>
  <si>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</si>
  <si>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</si>
  <si>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</si>
  <si>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</si>
  <si>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</si>
  <si>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</si>
  <si>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</si>
  <si>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</si>
  <si>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</si>
  <si>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</si>
  <si>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</si>
  <si>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</si>
  <si>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</si>
  <si>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</si>
  <si>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</si>
  <si>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</si>
  <si>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</si>
  <si>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</si>
  <si>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</si>
  <si>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</si>
  <si>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</si>
  <si>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</si>
  <si>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</si>
  <si>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</si>
  <si>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</si>
  <si>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</si>
  <si>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</si>
  <si>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</si>
  <si>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</si>
  <si>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</si>
  <si>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</si>
  <si>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</si>
  <si>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</si>
  <si>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</si>
  <si>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</si>
  <si>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</si>
  <si>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</si>
  <si>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</si>
  <si>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</si>
  <si>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</si>
  <si>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</si>
  <si>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</si>
  <si>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</si>
  <si>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</si>
  <si>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</si>
  <si>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</si>
  <si>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</si>
  <si>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</si>
  <si>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</si>
  <si>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</si>
  <si>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</si>
  <si>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</si>
  <si>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</si>
  <si>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</si>
  <si>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</si>
  <si>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</si>
  <si>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</si>
  <si>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</si>
  <si>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</si>
  <si>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</si>
  <si>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</si>
  <si>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</si>
  <si>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</si>
  <si>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</si>
  <si>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</si>
  <si>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</si>
  <si>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</si>
  <si>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</si>
  <si>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</si>
  <si>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</si>
  <si>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</si>
  <si>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</si>
  <si>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</si>
  <si>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</si>
  <si>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</si>
  <si>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</si>
  <si>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</si>
  <si>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</si>
  <si>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</si>
  <si>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</si>
  <si>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</si>
  <si>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</si>
  <si>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</si>
  <si>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</si>
  <si>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</si>
  <si>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</si>
  <si>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</si>
  <si>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</si>
  <si>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</si>
  <si>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</si>
  <si>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</si>
  <si>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</si>
  <si>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</si>
  <si>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</si>
  <si>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</si>
  <si>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</si>
  <si>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</si>
  <si>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</si>
  <si>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</si>
  <si>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</si>
  <si>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</si>
  <si>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</si>
  <si>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</si>
  <si>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</si>
  <si>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</si>
  <si>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</si>
  <si>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</si>
  <si>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</si>
  <si>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</si>
  <si>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</si>
  <si>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</si>
  <si>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</si>
  <si>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</si>
  <si>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</si>
  <si>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</si>
  <si>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</si>
  <si>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</si>
  <si>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</si>
  <si>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</si>
  <si>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</si>
  <si>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</si>
  <si>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</si>
  <si>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</si>
  <si>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</si>
  <si>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</si>
  <si>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</si>
  <si>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</si>
  <si>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</si>
  <si>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</si>
  <si>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</si>
  <si>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</si>
  <si>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</si>
  <si>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</si>
  <si>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</si>
  <si>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</si>
  <si>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</si>
  <si>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</si>
  <si>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</si>
  <si>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</si>
  <si>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</si>
  <si>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</si>
  <si>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</si>
  <si>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</si>
  <si>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</si>
  <si>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</si>
  <si>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</si>
  <si>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</si>
  <si>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</si>
  <si>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</si>
  <si>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</si>
  <si>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</si>
  <si>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</si>
  <si>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</si>
  <si>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</si>
  <si>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</si>
  <si>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</si>
  <si>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</si>
  <si>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</si>
  <si>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</si>
  <si>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</si>
  <si>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</si>
  <si>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</si>
  <si>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</si>
  <si>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</si>
  <si>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</si>
  <si>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</si>
  <si>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</si>
  <si>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</si>
  <si>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</si>
  <si>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</si>
  <si>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</si>
  <si>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</si>
  <si>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</si>
  <si>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</si>
  <si>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</si>
  <si>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</si>
  <si>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</si>
  <si>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</si>
  <si>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</si>
  <si>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</si>
  <si>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</si>
  <si>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</si>
  <si>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</si>
  <si>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</si>
  <si>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</si>
  <si>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</si>
  <si>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</si>
  <si>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</si>
  <si>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</si>
  <si>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</si>
  <si>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</si>
  <si>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</si>
  <si>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</si>
  <si>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</si>
  <si>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</si>
  <si>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</si>
  <si>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</si>
  <si>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</si>
  <si>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</si>
  <si>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</si>
  <si>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</si>
  <si>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</si>
  <si>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</si>
  <si>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</si>
  <si>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</si>
  <si>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</si>
  <si>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</si>
  <si>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</si>
  <si>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</si>
  <si>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</si>
  <si>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</si>
  <si>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</si>
  <si>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</si>
  <si>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</si>
  <si>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</si>
  <si>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</si>
  <si>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</si>
  <si>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</si>
  <si>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</si>
  <si>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</si>
  <si>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</si>
  <si>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</si>
  <si>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</si>
  <si>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</si>
  <si>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</si>
  <si>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</si>
  <si>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</si>
  <si>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</si>
  <si>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</si>
  <si>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</si>
  <si>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</si>
  <si>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</si>
  <si>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</si>
  <si>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</si>
  <si>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</si>
  <si>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</si>
  <si>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</si>
  <si>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</si>
  <si>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</si>
  <si>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</si>
  <si>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</si>
  <si>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</si>
  <si>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</si>
  <si>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</si>
  <si>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</si>
  <si>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</si>
  <si>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</si>
  <si>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</si>
  <si>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</si>
  <si>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</si>
  <si>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</si>
  <si>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</si>
  <si>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</si>
  <si>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</si>
  <si>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</si>
  <si>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</si>
  <si>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</si>
  <si>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</si>
  <si>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</si>
  <si>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</si>
  <si>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</si>
  <si>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</si>
  <si>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</si>
  <si>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</si>
  <si>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</si>
  <si>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</si>
  <si>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</si>
  <si>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</si>
  <si>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</si>
  <si>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</si>
  <si>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</si>
  <si>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</si>
  <si>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</si>
  <si>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</si>
  <si>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</si>
  <si>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</si>
  <si>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</si>
  <si>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</si>
  <si>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</si>
  <si>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</si>
  <si>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</si>
  <si>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</si>
  <si>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</si>
  <si>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</si>
  <si>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</si>
  <si>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</si>
  <si>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</si>
  <si>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</si>
  <si>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</si>
  <si>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</si>
  <si>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</si>
  <si>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</si>
  <si>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</si>
  <si>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</si>
  <si>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</si>
  <si>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</si>
  <si>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</si>
  <si>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</si>
  <si>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</si>
  <si>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</si>
  <si>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</si>
  <si>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</si>
  <si>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</si>
  <si>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</si>
  <si>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</si>
  <si>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</si>
  <si>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</si>
  <si>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</si>
  <si>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</si>
  <si>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</si>
  <si>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</si>
  <si>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</si>
  <si>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</si>
  <si>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</si>
  <si>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</si>
  <si>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</si>
  <si>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</si>
  <si>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</si>
  <si>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</si>
  <si>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</si>
  <si>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</si>
  <si>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</si>
  <si>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</si>
  <si>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</si>
  <si>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</si>
  <si>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</si>
  <si>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</si>
  <si>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</si>
  <si>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</si>
  <si>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</si>
  <si>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</si>
  <si>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</si>
  <si>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</si>
  <si>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</si>
  <si>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</si>
  <si>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</si>
  <si>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</si>
  <si>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</si>
  <si>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</si>
  <si>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</si>
  <si>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</si>
  <si>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</si>
  <si>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</si>
  <si>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</si>
  <si>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</si>
  <si>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</si>
  <si>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</si>
  <si>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</si>
  <si>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</si>
  <si>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</si>
  <si>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</si>
  <si>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</si>
  <si>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</si>
  <si>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</si>
  <si>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</si>
  <si>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</si>
  <si>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</si>
  <si>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</si>
  <si>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</si>
  <si>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</si>
  <si>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</si>
  <si>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</si>
  <si>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</si>
  <si>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</si>
  <si>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</si>
  <si>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</si>
  <si>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</si>
  <si>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</si>
  <si>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</si>
  <si>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</si>
  <si>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</si>
  <si>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</si>
  <si>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</si>
  <si>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</si>
  <si>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</si>
  <si>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</si>
  <si>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</si>
  <si>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</si>
  <si>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</si>
  <si>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</si>
  <si>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</si>
  <si>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</si>
  <si>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</si>
  <si>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</si>
  <si>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</si>
  <si>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</si>
  <si>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</si>
  <si>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</si>
  <si>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</si>
  <si>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</si>
  <si>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</si>
  <si>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</si>
  <si>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</si>
  <si>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</si>
  <si>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</si>
  <si>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</si>
  <si>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</si>
  <si>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</si>
  <si>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</si>
  <si>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</si>
  <si>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</si>
  <si>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</si>
  <si>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</si>
  <si>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</si>
  <si>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</si>
  <si>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</si>
  <si>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</si>
  <si>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</si>
  <si>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</si>
  <si>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</si>
  <si>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</si>
  <si>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</si>
  <si>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</si>
  <si>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</si>
  <si>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</si>
  <si>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</si>
  <si>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</si>
  <si>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</si>
  <si>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</si>
  <si>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</si>
  <si>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</si>
  <si>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</si>
  <si>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</si>
  <si>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</si>
  <si>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</si>
  <si>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</si>
  <si>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</si>
  <si>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</si>
  <si>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</si>
  <si>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</si>
  <si>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</si>
  <si>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</si>
  <si>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</si>
  <si>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</si>
  <si>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</si>
  <si>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</si>
  <si>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</si>
  <si>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</si>
  <si>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</si>
  <si>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</si>
  <si>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</si>
  <si>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</si>
  <si>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</si>
  <si>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</si>
  <si>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</si>
  <si>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</si>
  <si>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</si>
  <si>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</si>
  <si>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</si>
  <si>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</si>
  <si>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</si>
  <si>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</si>
  <si>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</si>
  <si>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</si>
  <si>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</si>
  <si>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</si>
  <si>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</si>
  <si>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</si>
  <si>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</si>
  <si>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</si>
  <si>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</si>
  <si>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</si>
  <si>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</si>
  <si>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</si>
  <si>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</si>
  <si>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</si>
  <si>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</si>
  <si>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</si>
  <si>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</si>
  <si>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</si>
  <si>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</si>
  <si>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</si>
  <si>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</si>
  <si>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</si>
  <si>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</si>
  <si>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</si>
  <si>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</si>
  <si>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</si>
  <si>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</si>
  <si>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</si>
  <si>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</si>
  <si>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</si>
  <si>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</si>
  <si>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</si>
  <si>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</si>
  <si>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</si>
  <si>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</si>
  <si>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</si>
  <si>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</si>
  <si>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</si>
  <si>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</si>
  <si>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</si>
  <si>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</si>
  <si>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</si>
  <si>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</si>
  <si>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</si>
  <si>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</si>
  <si>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</si>
  <si>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</si>
  <si>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</si>
  <si>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</si>
  <si>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</si>
  <si>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</si>
  <si>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</si>
  <si>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</si>
  <si>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</si>
  <si>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</si>
  <si>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</si>
  <si>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</si>
  <si>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</si>
  <si>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</si>
  <si>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</si>
  <si>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</si>
  <si>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</si>
  <si>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</si>
  <si>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</si>
  <si>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</si>
  <si>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</si>
  <si>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</si>
  <si>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</si>
  <si>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</si>
  <si>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</si>
  <si>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</si>
  <si>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</si>
  <si>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</si>
  <si>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</si>
  <si>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</si>
  <si>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</si>
  <si>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</si>
  <si>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</si>
  <si>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</si>
  <si>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</si>
  <si>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</si>
  <si>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</si>
  <si>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</si>
  <si>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</si>
  <si>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</si>
  <si>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</si>
  <si>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</si>
  <si>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</si>
  <si>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</si>
  <si>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</si>
  <si>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</si>
  <si>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</si>
  <si>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</si>
  <si>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</si>
  <si>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</si>
  <si>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</si>
  <si>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</si>
  <si>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</si>
  <si>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</si>
  <si>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</si>
  <si>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</si>
  <si>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</si>
  <si>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</si>
  <si>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</si>
  <si>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</si>
  <si>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</si>
  <si>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</si>
  <si>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</si>
  <si>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</si>
  <si>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</si>
  <si>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</si>
  <si>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</si>
  <si>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</si>
  <si>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</si>
  <si>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</si>
  <si>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</si>
  <si>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</si>
  <si>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</si>
  <si>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</si>
  <si>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</si>
  <si>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</si>
  <si>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</si>
  <si>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</si>
  <si>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</si>
  <si>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</si>
  <si>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</si>
  <si>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</si>
  <si>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</si>
  <si>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</si>
  <si>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</si>
  <si>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</si>
  <si>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</si>
  <si>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</si>
  <si>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</si>
  <si>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</si>
  <si>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</si>
  <si>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</si>
  <si>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</si>
  <si>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</si>
  <si>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</si>
  <si>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</si>
  <si>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</si>
  <si>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</si>
  <si>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</si>
  <si>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</si>
  <si>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</si>
  <si>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</si>
  <si>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</si>
  <si>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</si>
  <si>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</si>
  <si>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</si>
  <si>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</si>
  <si>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</si>
  <si>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</si>
  <si>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</si>
  <si>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</si>
  <si>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</si>
  <si>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</si>
  <si>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</si>
  <si>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</si>
  <si>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</si>
  <si>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</si>
  <si>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</si>
  <si>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</si>
  <si>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</si>
  <si>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</si>
  <si>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</si>
  <si>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</si>
  <si>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</si>
  <si>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</si>
  <si>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</si>
  <si>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</si>
  <si>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</si>
  <si>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</si>
  <si>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</si>
  <si>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</si>
  <si>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</si>
  <si>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</si>
  <si>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</si>
  <si>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</si>
  <si>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</si>
  <si>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</si>
  <si>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</si>
  <si>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</si>
  <si>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</si>
  <si>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</si>
  <si>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</si>
  <si>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</si>
  <si>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</si>
  <si>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</si>
  <si>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</si>
  <si>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</si>
  <si>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</si>
  <si>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</si>
  <si>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</si>
  <si>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</si>
  <si>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</si>
  <si>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</si>
  <si>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</si>
  <si>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</si>
  <si>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</si>
  <si>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</si>
  <si>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</si>
  <si>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</si>
  <si>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</si>
  <si>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</si>
  <si>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</si>
  <si>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</si>
  <si>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</si>
  <si>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</si>
  <si>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</si>
  <si>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</si>
  <si>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</si>
  <si>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</si>
  <si>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</si>
  <si>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</si>
  <si>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</si>
  <si>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</si>
  <si>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</si>
  <si>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</si>
  <si>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</si>
  <si>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</si>
  <si>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</si>
  <si>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</si>
  <si>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</si>
  <si>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</si>
  <si>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</si>
  <si>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</si>
  <si>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</si>
  <si>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</si>
  <si>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</si>
  <si>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</si>
  <si>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</si>
  <si>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</si>
  <si>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</si>
  <si>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</si>
  <si>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</si>
  <si>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</si>
  <si>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</si>
  <si>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</si>
  <si>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</si>
  <si>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</si>
  <si>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</si>
  <si>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</si>
  <si>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</si>
  <si>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</si>
  <si>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</si>
  <si>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</si>
  <si>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</si>
  <si>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</si>
  <si>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</si>
  <si>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</si>
  <si>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</si>
  <si>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</si>
  <si>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</si>
  <si>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</si>
  <si>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</si>
  <si>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</si>
  <si>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</si>
  <si>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</si>
  <si>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</si>
  <si>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</si>
  <si>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</si>
  <si>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</si>
  <si>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</si>
  <si>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</si>
  <si>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</si>
  <si>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</si>
  <si>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</si>
  <si>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</si>
  <si>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</si>
  <si>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</si>
  <si>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</si>
  <si>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</si>
  <si>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</si>
  <si>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</si>
  <si>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</si>
  <si>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</si>
  <si>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</si>
  <si>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</si>
  <si>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</si>
  <si>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</si>
  <si>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</si>
  <si>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</si>
  <si>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</si>
  <si>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</si>
  <si>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</si>
  <si>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</si>
  <si>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</si>
  <si>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</si>
  <si>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</si>
  <si>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</si>
  <si>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</si>
  <si>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</si>
  <si>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</si>
  <si>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</si>
  <si>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</si>
  <si>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</si>
  <si>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</si>
  <si>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</si>
  <si>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</si>
  <si>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</si>
  <si>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</si>
  <si>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</si>
  <si>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</si>
  <si>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</si>
  <si>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</si>
  <si>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</si>
  <si>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</si>
  <si>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</si>
  <si>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</si>
  <si>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</si>
  <si>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</si>
  <si>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</si>
  <si>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</si>
  <si>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</si>
  <si>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</si>
  <si>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</si>
  <si>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</si>
  <si>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</si>
  <si>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</si>
  <si>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</si>
  <si>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</si>
  <si>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</si>
  <si>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</si>
  <si>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</si>
  <si>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</si>
  <si>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</si>
  <si>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</si>
  <si>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</si>
  <si>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</si>
  <si>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</si>
  <si>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</si>
  <si>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</si>
  <si>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</si>
  <si>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</si>
  <si>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</si>
  <si>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</si>
  <si>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</si>
  <si>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</si>
  <si>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</si>
  <si>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</si>
  <si>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</si>
  <si>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</si>
  <si>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</si>
  <si>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</si>
  <si>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</si>
  <si>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</si>
  <si>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</si>
  <si>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</si>
  <si>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</si>
  <si>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</si>
  <si>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</si>
  <si>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</si>
  <si>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</si>
  <si>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</si>
  <si>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</si>
  <si>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</si>
  <si>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</si>
  <si>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</si>
  <si>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</si>
  <si>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</si>
  <si>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</si>
  <si>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</si>
  <si>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</si>
  <si>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</si>
  <si>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</si>
  <si>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</si>
  <si>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</si>
  <si>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</si>
  <si>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</si>
  <si>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</si>
  <si>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</si>
  <si>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</si>
  <si>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</si>
  <si>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</si>
  <si>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</si>
  <si>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</si>
  <si>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</si>
  <si>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</si>
  <si>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</si>
  <si>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</si>
  <si>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</si>
  <si>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</si>
  <si>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</si>
  <si>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</si>
  <si>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</si>
  <si>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</si>
  <si>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</si>
  <si>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</si>
  <si>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</si>
  <si>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</si>
  <si>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</si>
  <si>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</si>
  <si>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</si>
  <si>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</si>
  <si>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</si>
  <si>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</si>
  <si>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</si>
  <si>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</si>
  <si>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</si>
  <si>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</si>
  <si>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</si>
  <si>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</si>
  <si>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</si>
  <si>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</si>
  <si>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</si>
  <si>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</si>
  <si>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</si>
  <si>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</si>
  <si>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</si>
  <si>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</si>
  <si>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</si>
  <si>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</si>
  <si>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</si>
  <si>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</si>
  <si>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</si>
  <si>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</si>
  <si>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</si>
  <si>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</si>
  <si>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</si>
  <si>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</si>
  <si>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</si>
  <si>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</si>
  <si>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</si>
  <si>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</si>
  <si>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</si>
  <si>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</si>
  <si>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</si>
  <si>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</si>
  <si>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</si>
  <si>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</si>
  <si>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</si>
  <si>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</si>
  <si>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</si>
  <si>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</si>
  <si>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</si>
  <si>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</si>
  <si>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</si>
  <si>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</si>
  <si>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</si>
  <si>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</si>
  <si>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</si>
  <si>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</si>
  <si>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</si>
  <si>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</si>
  <si>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</si>
  <si>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</si>
  <si>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</si>
  <si>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</si>
  <si>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</si>
  <si>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</si>
  <si>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</si>
  <si>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</si>
  <si>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</si>
  <si>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</si>
  <si>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</si>
  <si>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</si>
  <si>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</si>
  <si>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</si>
  <si>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</si>
  <si>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</si>
  <si>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</si>
  <si>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</si>
  <si>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</si>
  <si>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</si>
  <si>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</si>
  <si>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</si>
  <si>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</si>
  <si>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</si>
  <si>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</si>
  <si>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</si>
  <si>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</si>
  <si>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</si>
  <si>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</si>
  <si>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</si>
  <si>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</si>
  <si>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</si>
  <si>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</si>
  <si>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</si>
  <si>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</si>
  <si>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</si>
  <si>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</si>
  <si>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</si>
  <si>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</si>
  <si>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</si>
  <si>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</si>
  <si>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</si>
  <si>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</si>
  <si>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</si>
  <si>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</si>
  <si>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</si>
  <si>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</si>
  <si>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</si>
  <si>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</si>
  <si>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</si>
  <si>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</si>
  <si>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</si>
  <si>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</si>
  <si>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</si>
  <si>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</si>
  <si>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</si>
  <si>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</si>
  <si>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</si>
  <si>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</si>
  <si>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</si>
  <si>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</si>
  <si>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</si>
  <si>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</si>
  <si>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</si>
  <si>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</si>
  <si>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</si>
  <si>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</si>
  <si>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</si>
  <si>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</si>
  <si>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</si>
  <si>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</si>
  <si>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</si>
  <si>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</si>
  <si>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</si>
  <si>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</si>
  <si>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</si>
  <si>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</si>
  <si>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</si>
  <si>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</si>
  <si>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</si>
  <si>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</si>
  <si>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</si>
  <si>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</si>
  <si>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</si>
  <si>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</si>
  <si>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</si>
  <si>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</si>
  <si>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</si>
  <si>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</si>
  <si>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</si>
  <si>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</si>
  <si>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</si>
  <si>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</si>
  <si>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</si>
  <si>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</si>
  <si>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</si>
  <si>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</si>
  <si>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</si>
  <si>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</si>
  <si>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</si>
  <si>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</si>
  <si>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</si>
  <si>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</si>
  <si>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</si>
  <si>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</si>
  <si>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</si>
  <si>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</si>
  <si>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</si>
  <si>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</si>
  <si>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</si>
  <si>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</si>
  <si>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</si>
  <si>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</si>
  <si>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</si>
  <si>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</si>
  <si>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</si>
  <si>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</si>
  <si>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</si>
  <si>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</si>
  <si>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</si>
  <si>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</si>
  <si>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</si>
  <si>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</si>
  <si>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</si>
  <si>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</si>
  <si>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</si>
  <si>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</si>
  <si>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</si>
  <si>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</si>
  <si>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</si>
  <si>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</si>
  <si>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</si>
  <si>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</si>
  <si>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</si>
  <si>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</si>
  <si>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</si>
  <si>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</si>
  <si>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</si>
  <si>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</si>
  <si>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</si>
  <si>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</si>
  <si>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</si>
  <si>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</si>
  <si>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</si>
  <si>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</si>
  <si>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</si>
  <si>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</si>
  <si>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</si>
  <si>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</si>
  <si>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</si>
  <si>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</si>
  <si>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</si>
  <si>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</si>
  <si>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</si>
  <si>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</si>
  <si>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</si>
  <si>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</si>
  <si>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</si>
  <si>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</si>
  <si>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</si>
  <si>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</si>
  <si>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</si>
  <si>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</si>
  <si>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</si>
  <si>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</si>
  <si>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</si>
  <si>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</si>
  <si>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</si>
  <si>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</si>
  <si>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</si>
  <si>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</si>
  <si>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</si>
  <si>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</si>
  <si>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</si>
  <si>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</si>
  <si>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</si>
  <si>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</si>
  <si>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</si>
  <si>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</si>
  <si>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</si>
  <si>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</si>
  <si>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</si>
  <si>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</si>
  <si>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</si>
  <si>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</si>
  <si>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</si>
  <si>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</si>
  <si>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</si>
  <si>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</si>
  <si>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</si>
  <si>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</si>
  <si>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</si>
  <si>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</si>
  <si>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</si>
  <si>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</si>
  <si>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</si>
  <si>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</si>
  <si>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</si>
  <si>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</si>
  <si>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</si>
  <si>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</si>
  <si>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</si>
  <si>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</si>
  <si>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</si>
  <si>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</si>
  <si>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</si>
  <si>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</si>
  <si>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</si>
  <si>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</si>
  <si>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</si>
  <si>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</si>
  <si>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</si>
  <si>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</si>
  <si>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</si>
  <si>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</si>
  <si>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</si>
  <si>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</si>
  <si>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</si>
  <si>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</si>
  <si>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</si>
  <si>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</si>
  <si>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</si>
  <si>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</si>
  <si>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</si>
  <si>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</si>
  <si>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</si>
  <si>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</si>
  <si>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</si>
  <si>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</si>
  <si>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</si>
  <si>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</si>
  <si>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</si>
  <si>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</si>
  <si>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</si>
  <si>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</si>
  <si>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</si>
  <si>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</si>
  <si>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</si>
  <si>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</si>
  <si>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</si>
  <si>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</si>
  <si>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</si>
  <si>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</si>
  <si>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</si>
  <si>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</si>
  <si>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</si>
  <si>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</si>
  <si>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</si>
  <si>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</si>
  <si>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</si>
  <si>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</si>
  <si>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</si>
  <si>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</si>
  <si>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</si>
  <si>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</si>
  <si>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</si>
  <si>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</si>
  <si>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</si>
  <si>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</si>
  <si>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</si>
  <si>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</si>
  <si>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</si>
  <si>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</si>
  <si>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</si>
  <si>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</si>
  <si>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</si>
  <si>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</si>
  <si>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</si>
  <si>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</si>
  <si>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</si>
  <si>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</si>
  <si>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</si>
  <si>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</si>
  <si>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</si>
  <si>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</si>
  <si>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</si>
  <si>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</si>
  <si>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</si>
  <si>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</si>
  <si>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</si>
  <si>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</si>
  <si>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</si>
  <si>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</si>
  <si>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</si>
  <si>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</si>
  <si>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</si>
  <si>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</si>
  <si>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</si>
  <si>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</si>
  <si>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</si>
  <si>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</si>
  <si>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</si>
  <si>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</si>
  <si>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</si>
  <si>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</si>
  <si>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</si>
  <si>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</si>
  <si>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</si>
  <si>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</si>
  <si>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</si>
  <si>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</si>
  <si>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</si>
  <si>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</si>
  <si>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</si>
  <si>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</si>
  <si>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</si>
  <si>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</si>
  <si>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</si>
  <si>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</si>
  <si>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</si>
  <si>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</si>
  <si>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</si>
  <si>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</si>
  <si>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</si>
  <si>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</si>
  <si>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</si>
  <si>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</si>
  <si>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</si>
  <si>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</si>
  <si>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</si>
  <si>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</si>
  <si>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</si>
  <si>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</si>
  <si>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</si>
  <si>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</si>
  <si>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</si>
  <si>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</si>
  <si>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</si>
  <si>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</si>
  <si>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</si>
  <si>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</si>
  <si>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</si>
  <si>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</si>
  <si>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</si>
  <si>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</si>
  <si>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</si>
  <si>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</si>
  <si>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</si>
  <si>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</si>
  <si>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</si>
  <si>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</si>
  <si>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</si>
  <si>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</si>
  <si>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</si>
  <si>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</si>
  <si>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</si>
  <si>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</si>
  <si>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</si>
  <si>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</si>
  <si>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</si>
  <si>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</si>
  <si>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</si>
  <si>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</si>
  <si>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</si>
  <si>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</si>
  <si>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</si>
  <si>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</si>
  <si>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</si>
  <si>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</si>
  <si>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</si>
  <si>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</si>
  <si>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</si>
  <si>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</si>
  <si>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</si>
  <si>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</si>
  <si>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</si>
  <si>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</si>
  <si>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</si>
  <si>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</si>
  <si>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</si>
  <si>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</si>
  <si>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</si>
  <si>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</si>
  <si>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</si>
  <si>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</si>
  <si>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</si>
  <si>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</si>
  <si>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</si>
  <si>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</si>
  <si>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</si>
  <si>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</si>
  <si>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</si>
  <si>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</si>
  <si>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</si>
  <si>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</si>
  <si>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</si>
  <si>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</si>
  <si>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</si>
  <si>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</si>
  <si>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</si>
  <si>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</si>
  <si>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</si>
  <si>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</si>
  <si>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</si>
  <si>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</si>
  <si>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</si>
  <si>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</si>
  <si>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</si>
  <si>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</si>
  <si>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</si>
  <si>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</si>
  <si>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</si>
  <si>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</si>
  <si>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</si>
  <si>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</si>
  <si>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</si>
  <si>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</si>
  <si>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</si>
  <si>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</si>
  <si>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</si>
  <si>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</si>
  <si>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</si>
  <si>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</si>
  <si>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</si>
  <si>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</si>
  <si>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</si>
  <si>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</si>
  <si>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</si>
  <si>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</si>
  <si>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</si>
  <si>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</si>
  <si>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</si>
  <si>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</si>
  <si>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</si>
  <si>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</si>
  <si>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</si>
  <si>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</si>
  <si>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</si>
  <si>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</si>
  <si>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</si>
  <si>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</si>
  <si>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</si>
  <si>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</si>
  <si>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</si>
  <si>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</si>
  <si>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</si>
  <si>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</si>
  <si>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</si>
  <si>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</si>
  <si>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</si>
  <si>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</si>
  <si>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</si>
  <si>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</si>
  <si>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</si>
  <si>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</si>
  <si>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</si>
  <si>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</si>
  <si>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</si>
  <si>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</si>
  <si>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</si>
  <si>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</si>
  <si>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</si>
  <si>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</si>
  <si>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</si>
  <si>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</si>
  <si>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</si>
  <si>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</si>
  <si>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</si>
  <si>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</si>
  <si>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</si>
  <si>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</si>
  <si>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</si>
  <si>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</si>
  <si>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</si>
  <si>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</si>
  <si>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</si>
  <si>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</si>
  <si>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</si>
  <si>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</si>
  <si>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</si>
  <si>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</si>
  <si>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</si>
  <si>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</si>
  <si>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</si>
  <si>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</si>
  <si>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</si>
  <si>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</si>
  <si>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</si>
  <si>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</si>
  <si>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</si>
  <si>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</si>
  <si>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</si>
  <si>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</si>
  <si>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</si>
  <si>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</si>
  <si>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</si>
  <si>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</si>
  <si>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</si>
  <si>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</si>
  <si>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</si>
  <si>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</si>
  <si>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</si>
  <si>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</si>
  <si>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</si>
  <si>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</si>
  <si>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</si>
  <si>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</si>
  <si>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</si>
  <si>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</si>
  <si>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</si>
  <si>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</si>
  <si>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</si>
  <si>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</si>
  <si>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</si>
  <si>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</si>
  <si>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</si>
  <si>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</si>
  <si>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</si>
  <si>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</si>
  <si>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</si>
  <si>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</si>
  <si>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</si>
  <si>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</si>
  <si>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</si>
  <si>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</si>
  <si>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</si>
  <si>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</si>
  <si>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</si>
  <si>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</si>
  <si>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</si>
  <si>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</si>
  <si>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</si>
  <si>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</si>
  <si>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</si>
  <si>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</si>
  <si>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</si>
  <si>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</si>
  <si>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</si>
  <si>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</si>
  <si>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</si>
  <si>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</si>
  <si>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</si>
  <si>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</si>
  <si>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</si>
  <si>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</si>
  <si>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</si>
  <si>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</si>
  <si>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</si>
  <si>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</si>
  <si>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</si>
  <si>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</si>
  <si>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</si>
  <si>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</si>
  <si>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</si>
  <si>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</si>
  <si>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</si>
  <si>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</si>
  <si>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</si>
  <si>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</si>
  <si>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</si>
  <si>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</si>
  <si>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</si>
  <si>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</si>
  <si>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</si>
  <si>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</si>
  <si>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</si>
  <si>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</si>
  <si>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</si>
  <si>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</si>
  <si>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</si>
  <si>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</si>
  <si>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</si>
  <si>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</si>
  <si>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</si>
  <si>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</si>
  <si>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</si>
  <si>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</si>
  <si>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</si>
  <si>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</si>
  <si>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</si>
  <si>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</si>
  <si>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</si>
  <si>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</si>
  <si>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</si>
  <si>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</si>
  <si>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</si>
  <si>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</si>
  <si>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</si>
  <si>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</si>
  <si>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</si>
  <si>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</si>
  <si>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</si>
  <si>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</si>
  <si>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</si>
  <si>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</si>
  <si>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</si>
  <si>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</si>
  <si>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</si>
  <si>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</si>
  <si>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</si>
  <si>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</si>
  <si>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</si>
  <si>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</si>
  <si>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</si>
  <si>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</si>
  <si>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</si>
  <si>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</si>
  <si>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</si>
  <si>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</si>
  <si>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</si>
  <si>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</si>
  <si>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</si>
  <si>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</si>
  <si>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</si>
  <si>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</si>
  <si>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</si>
  <si>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</si>
  <si>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</si>
  <si>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</si>
  <si>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</si>
  <si>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</si>
  <si>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</si>
  <si>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</si>
  <si>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</si>
  <si>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</si>
  <si>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</si>
  <si>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</si>
  <si>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</si>
  <si>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</si>
  <si>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</si>
  <si>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</si>
  <si>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</si>
  <si>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</si>
  <si>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</si>
  <si>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</si>
  <si>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</si>
  <si>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</si>
  <si>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</si>
  <si>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</si>
  <si>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</si>
  <si>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</si>
  <si>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</si>
  <si>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</si>
  <si>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</si>
  <si>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</si>
  <si>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</si>
  <si>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</si>
  <si>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</si>
  <si>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</si>
  <si>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</si>
  <si>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</si>
  <si>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</si>
  <si>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</si>
  <si>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</si>
  <si>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</si>
  <si>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</si>
  <si>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</si>
  <si>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</si>
  <si>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</si>
  <si>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</si>
  <si>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</si>
  <si>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</si>
  <si>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</si>
  <si>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</si>
  <si>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</si>
  <si>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</si>
  <si>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</si>
  <si>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</si>
  <si>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</si>
  <si>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</si>
  <si>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</si>
  <si>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</si>
  <si>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</si>
  <si>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</si>
  <si>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</si>
  <si>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</si>
  <si>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</si>
  <si>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</si>
  <si>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</si>
  <si>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</si>
  <si>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</si>
  <si>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</si>
  <si>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</si>
  <si>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</si>
  <si>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</si>
  <si>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</si>
  <si>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</si>
  <si>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</si>
  <si>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</si>
  <si>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</si>
  <si>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</si>
  <si>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</si>
  <si>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</si>
  <si>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</si>
  <si>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</si>
  <si>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</si>
  <si>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</si>
  <si>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</si>
  <si>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</si>
  <si>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</si>
  <si>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</si>
  <si>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</si>
  <si>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</si>
  <si>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</si>
  <si>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</si>
  <si>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</si>
  <si>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</si>
  <si>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</si>
  <si>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</si>
  <si>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</si>
  <si>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</si>
  <si>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</si>
  <si>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</si>
  <si>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</si>
  <si>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</si>
  <si>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</si>
  <si>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</si>
  <si>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</si>
  <si>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</si>
  <si>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</si>
  <si>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</si>
  <si>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</si>
  <si>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</si>
  <si>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</si>
  <si>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</si>
  <si>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</si>
  <si>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</si>
  <si>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</si>
  <si>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</si>
  <si>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</si>
  <si>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</si>
  <si>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</si>
  <si>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</si>
  <si>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</si>
  <si>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</si>
  <si>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</si>
  <si>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</si>
  <si>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</si>
  <si>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</si>
  <si>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</si>
  <si>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</si>
  <si>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</si>
  <si>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</si>
  <si>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</si>
  <si>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</si>
  <si>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</si>
  <si>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</si>
  <si>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</si>
  <si>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</si>
  <si>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</si>
  <si>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</si>
  <si>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</si>
  <si>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</si>
  <si>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</si>
  <si>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</si>
  <si>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</si>
  <si>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</si>
  <si>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</si>
  <si>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</si>
  <si>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</si>
  <si>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</si>
  <si>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</si>
  <si>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</si>
  <si>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</si>
  <si>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</si>
  <si>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</si>
  <si>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</si>
  <si>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</si>
  <si>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</si>
  <si>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</si>
  <si>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</si>
  <si>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</si>
  <si>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</si>
  <si>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</si>
  <si>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</si>
  <si>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</si>
  <si>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</si>
  <si>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</si>
  <si>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</si>
  <si>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</si>
  <si>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</si>
  <si>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</si>
  <si>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</si>
  <si>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</si>
  <si>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</si>
  <si>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</si>
  <si>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</si>
  <si>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</si>
  <si>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</si>
  <si>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</si>
  <si>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</si>
  <si>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</si>
  <si>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</si>
  <si>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</si>
  <si>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</si>
  <si>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</si>
  <si>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</si>
  <si>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</si>
  <si>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</si>
  <si>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</si>
  <si>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</si>
  <si>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</si>
  <si>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</si>
  <si>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</si>
  <si>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</si>
  <si>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</si>
  <si>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</si>
  <si>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</si>
  <si>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</si>
  <si>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</si>
  <si>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</si>
  <si>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</si>
  <si>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</si>
  <si>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</si>
  <si>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</si>
  <si>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</si>
  <si>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</si>
  <si>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</si>
  <si>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</si>
  <si>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</si>
  <si>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</si>
  <si>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</si>
  <si>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</si>
  <si>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</si>
  <si>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</si>
  <si>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</si>
  <si>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</si>
  <si>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</si>
  <si>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</si>
  <si>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</si>
  <si>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</si>
  <si>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</si>
  <si>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</si>
  <si>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</si>
  <si>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</si>
  <si>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</si>
  <si>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</si>
  <si>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</si>
  <si>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</si>
  <si>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</si>
  <si>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</si>
  <si>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</si>
  <si>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</si>
  <si>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</si>
  <si>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</si>
  <si>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</si>
  <si>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</si>
  <si>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</si>
  <si>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</si>
  <si>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</si>
  <si>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</si>
  <si>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</si>
  <si>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</si>
  <si>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</si>
  <si>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</si>
  <si>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</si>
  <si>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</si>
  <si>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</si>
  <si>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</si>
  <si>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</si>
  <si>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</si>
  <si>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</si>
  <si>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</si>
  <si>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</si>
  <si>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</si>
  <si>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</si>
  <si>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</si>
  <si>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</si>
  <si>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</si>
  <si>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</si>
  <si>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</si>
  <si>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</si>
  <si>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</si>
  <si>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</si>
  <si>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</si>
  <si>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</si>
  <si>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</si>
  <si>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</si>
  <si>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</si>
  <si>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</si>
  <si>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</si>
  <si>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</si>
  <si>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</si>
  <si>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</si>
  <si>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</si>
  <si>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</si>
  <si>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</si>
  <si>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</si>
  <si>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</si>
  <si>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</si>
  <si>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</si>
  <si>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</si>
  <si>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</si>
  <si>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</si>
  <si>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</si>
  <si>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</si>
  <si>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</si>
  <si>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</si>
  <si>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</si>
  <si>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</si>
  <si>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</si>
  <si>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</si>
  <si>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</si>
  <si>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</si>
  <si>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</si>
  <si>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</si>
  <si>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</si>
  <si>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</si>
  <si>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</si>
  <si>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</si>
  <si>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</si>
  <si>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</si>
  <si>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</si>
  <si>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</si>
  <si>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</si>
  <si>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</si>
  <si>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</si>
  <si>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</si>
  <si>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</si>
  <si>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</si>
  <si>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</si>
  <si>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</si>
  <si>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</si>
  <si>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</si>
  <si>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</si>
  <si>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</si>
  <si>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</si>
  <si>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</si>
  <si>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</si>
  <si>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</si>
  <si>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</si>
  <si>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</si>
  <si>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</si>
  <si>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</si>
  <si>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</si>
  <si>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</si>
  <si>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</si>
  <si>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</si>
  <si>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</si>
  <si>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</si>
  <si>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</si>
  <si>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</si>
  <si>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</si>
  <si>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</si>
  <si>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</si>
  <si>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</si>
  <si>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</si>
  <si>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</si>
  <si>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</si>
  <si>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</si>
  <si>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</si>
  <si>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</si>
  <si>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</si>
  <si>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</si>
  <si>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</si>
  <si>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</si>
  <si>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</si>
  <si>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</si>
  <si>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</si>
  <si>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</si>
  <si>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</si>
  <si>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</si>
  <si>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</si>
  <si>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</si>
  <si>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</si>
  <si>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</si>
  <si>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</si>
  <si>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</si>
  <si>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</si>
  <si>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</si>
  <si>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</si>
  <si>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</si>
  <si>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</si>
  <si>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</si>
  <si>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</si>
  <si>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</si>
  <si>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</si>
  <si>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</si>
  <si>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</si>
  <si>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</si>
  <si>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</si>
  <si>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</si>
  <si>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</si>
  <si>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</si>
  <si>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</si>
  <si>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</si>
  <si>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</si>
  <si>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</si>
  <si>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</si>
  <si>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</si>
  <si>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</si>
  <si>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</si>
  <si>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</si>
  <si>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</si>
  <si>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</si>
  <si>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</si>
  <si>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</si>
  <si>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</si>
  <si>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</si>
  <si>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</si>
  <si>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</si>
  <si>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</si>
  <si>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</si>
  <si>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</si>
  <si>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</si>
  <si>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</si>
  <si>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</si>
  <si>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</si>
  <si>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</si>
  <si>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</si>
  <si>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</si>
  <si>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</si>
  <si>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</si>
  <si>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</si>
  <si>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</si>
  <si>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</si>
  <si>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</si>
  <si>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</si>
  <si>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</si>
  <si>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</si>
  <si>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</si>
  <si>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</si>
  <si>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</si>
  <si>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</si>
  <si>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</si>
  <si>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</si>
  <si>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</si>
  <si>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</si>
  <si>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</si>
  <si>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</si>
  <si>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</si>
  <si>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</si>
  <si>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</si>
  <si>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</si>
  <si>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</si>
  <si>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</si>
  <si>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</si>
  <si>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</si>
  <si>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</si>
  <si>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</si>
  <si>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</si>
  <si>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</si>
  <si>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</si>
  <si>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</si>
  <si>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</si>
  <si>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</si>
  <si>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</si>
  <si>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</si>
  <si>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</si>
  <si>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</si>
  <si>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</si>
  <si>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</si>
  <si>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</si>
  <si>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</si>
  <si>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</si>
  <si>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</si>
  <si>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</si>
  <si>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</si>
  <si>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</si>
  <si>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</si>
  <si>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</si>
  <si>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</si>
  <si>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</si>
  <si>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</si>
  <si>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</si>
  <si>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</si>
  <si>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</si>
  <si>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</si>
  <si>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</si>
  <si>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</si>
  <si>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</si>
  <si>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</si>
  <si>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</si>
  <si>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</si>
  <si>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</si>
  <si>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</si>
  <si>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</si>
  <si>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</si>
  <si>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</si>
  <si>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</si>
  <si>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</si>
  <si>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</si>
  <si>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</si>
  <si>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</si>
  <si>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</si>
  <si>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</si>
  <si>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</si>
  <si>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</si>
  <si>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</si>
  <si>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</si>
  <si>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</si>
  <si>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</si>
  <si>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</si>
  <si>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</si>
  <si>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</si>
  <si>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</si>
  <si>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</si>
  <si>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</si>
  <si>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</si>
  <si>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</si>
  <si>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</si>
  <si>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</si>
  <si>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</si>
  <si>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</si>
  <si>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</si>
  <si>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</si>
  <si>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</si>
  <si>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</si>
  <si>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</si>
  <si>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</si>
  <si>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</si>
  <si>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</si>
  <si>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</si>
  <si>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</si>
  <si>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</si>
  <si>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</si>
  <si>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</si>
  <si>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</si>
  <si>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</si>
  <si>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</si>
  <si>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</si>
  <si>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</si>
  <si>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</si>
  <si>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</si>
  <si>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</si>
  <si>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</si>
  <si>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</si>
  <si>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</si>
  <si>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</si>
  <si>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</si>
  <si>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</si>
  <si>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</si>
  <si>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</si>
  <si>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</si>
  <si>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</si>
  <si>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</si>
  <si>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</si>
  <si>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</si>
  <si>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</si>
  <si>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</si>
  <si>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</si>
  <si>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</si>
  <si>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</si>
  <si>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</si>
  <si>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</si>
  <si>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</si>
  <si>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</si>
  <si>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</si>
  <si>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</si>
  <si>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</si>
  <si>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</si>
  <si>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</si>
  <si>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</si>
  <si>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</si>
  <si>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</si>
  <si>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</si>
  <si>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</si>
  <si>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</si>
  <si>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</si>
  <si>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</si>
  <si>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</si>
  <si>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</si>
  <si>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</si>
  <si>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</si>
  <si>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</si>
  <si>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</si>
  <si>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</si>
  <si>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</si>
  <si>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</si>
  <si>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</si>
  <si>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</si>
  <si>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</si>
  <si>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</si>
  <si>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</si>
  <si>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</si>
  <si>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</si>
  <si>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</si>
  <si>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</si>
  <si>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</si>
  <si>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</si>
  <si>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</si>
  <si>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</si>
  <si>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</si>
  <si>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</si>
  <si>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</si>
  <si>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</si>
  <si>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</si>
  <si>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</si>
  <si>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</si>
  <si>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</si>
  <si>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</si>
  <si>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</si>
  <si>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</si>
  <si>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</si>
  <si>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</si>
  <si>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</si>
  <si>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</si>
  <si>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</si>
  <si>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</si>
  <si>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</si>
  <si>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</si>
  <si>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</si>
  <si>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</si>
  <si>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</si>
  <si>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</si>
  <si>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</si>
  <si>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</si>
  <si>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</si>
  <si>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</si>
  <si>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</si>
  <si>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</si>
  <si>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</si>
  <si>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</si>
  <si>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</si>
  <si>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</si>
  <si>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</si>
  <si>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</si>
  <si>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</si>
  <si>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</si>
  <si>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</si>
  <si>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</si>
  <si>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</si>
  <si>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</si>
  <si>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</si>
  <si>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</si>
  <si>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</si>
  <si>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</si>
  <si>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</si>
  <si>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</si>
  <si>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</si>
  <si>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</si>
  <si>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</si>
  <si>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</si>
  <si>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</si>
  <si>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</si>
  <si>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</si>
  <si>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</si>
  <si>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</si>
  <si>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</si>
  <si>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</si>
  <si>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</si>
  <si>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</si>
  <si>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</si>
  <si>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</si>
  <si>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</si>
  <si>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</si>
  <si>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</si>
  <si>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</si>
  <si>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</si>
  <si>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</si>
  <si>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</si>
  <si>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</si>
  <si>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</si>
  <si>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</si>
  <si>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</si>
  <si>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</si>
  <si>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</si>
  <si>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</si>
  <si>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</si>
  <si>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</si>
  <si>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</si>
  <si>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</si>
  <si>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</si>
  <si>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</si>
  <si>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</si>
  <si>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</si>
  <si>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</si>
  <si>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</si>
  <si>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</si>
  <si>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</si>
  <si>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</si>
  <si>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</si>
  <si>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</si>
  <si>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</si>
  <si>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</si>
  <si>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</si>
  <si>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</si>
  <si>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</si>
  <si>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</si>
  <si>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</si>
  <si>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</si>
  <si>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</si>
  <si>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</si>
  <si>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</si>
  <si>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</si>
  <si>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</si>
  <si>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</si>
  <si>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</si>
  <si>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</si>
  <si>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</si>
  <si>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</si>
  <si>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</si>
  <si>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</si>
  <si>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</si>
  <si>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</si>
  <si>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</si>
  <si>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</si>
  <si>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</si>
  <si>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</si>
  <si>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</si>
  <si>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</si>
  <si>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</si>
  <si>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</si>
  <si>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</si>
  <si>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</si>
  <si>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</si>
  <si>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</si>
  <si>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</si>
  <si>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</si>
  <si>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</si>
  <si>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</si>
  <si>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</si>
  <si>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</si>
  <si>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</si>
  <si>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</si>
  <si>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</si>
  <si>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</si>
  <si>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</si>
  <si>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</si>
  <si>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</si>
  <si>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</si>
  <si>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</si>
  <si>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</si>
  <si>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</si>
  <si>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</si>
  <si>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</si>
  <si>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</si>
  <si>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</si>
  <si>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</si>
  <si>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</si>
  <si>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</si>
  <si>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</si>
  <si>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</si>
  <si>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</si>
  <si>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</si>
  <si>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</si>
  <si>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</si>
  <si>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</si>
  <si>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</si>
  <si>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</si>
  <si>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</si>
  <si>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</si>
  <si>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</si>
  <si>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</si>
  <si>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</si>
  <si>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</si>
  <si>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</si>
  <si>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</si>
  <si>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</si>
  <si>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</si>
  <si>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</si>
  <si>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</si>
  <si>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</si>
  <si>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</si>
  <si>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</si>
  <si>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</si>
  <si>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</si>
  <si>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</si>
  <si>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</si>
  <si>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</si>
  <si>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</si>
  <si>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</si>
  <si>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</si>
  <si>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</si>
  <si>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</si>
  <si>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</si>
  <si>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</si>
  <si>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</si>
  <si>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</si>
  <si>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</si>
  <si>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</si>
  <si>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</si>
  <si>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</si>
  <si>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</si>
  <si>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</si>
  <si>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</si>
  <si>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</si>
  <si>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</si>
  <si>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</si>
  <si>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</si>
  <si>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</si>
  <si>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</si>
  <si>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</si>
  <si>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</si>
  <si>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</si>
  <si>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</si>
  <si>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</si>
  <si>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</si>
  <si>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</si>
  <si>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</si>
  <si>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</si>
  <si>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</si>
  <si>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</si>
  <si>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</si>
  <si>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</si>
  <si>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</si>
  <si>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</si>
  <si>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</si>
  <si>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</si>
  <si>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</si>
  <si>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</si>
  <si>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</si>
  <si>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</si>
  <si>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</si>
  <si>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</si>
  <si>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</si>
  <si>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</si>
  <si>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</si>
  <si>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</si>
  <si>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</si>
  <si>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</si>
  <si>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</si>
  <si>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</si>
  <si>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</si>
  <si>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</si>
  <si>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</si>
  <si>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</si>
  <si>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</si>
  <si>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</si>
  <si>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</si>
  <si>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</si>
  <si>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</si>
  <si>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</si>
  <si>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</si>
  <si>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</si>
  <si>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</si>
  <si>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</si>
  <si>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</si>
  <si>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</si>
  <si>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</si>
  <si>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</si>
  <si>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</si>
  <si>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</si>
  <si>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</si>
  <si>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</si>
  <si>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</si>
  <si>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</si>
  <si>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</si>
  <si>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</si>
  <si>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</si>
  <si>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</si>
  <si>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</si>
  <si>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</si>
  <si>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</si>
  <si>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</si>
  <si>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</si>
  <si>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</si>
  <si>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</si>
  <si>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</si>
  <si>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</si>
  <si>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</si>
  <si>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</si>
  <si>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</si>
  <si>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</si>
  <si>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</si>
  <si>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</si>
  <si>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</si>
  <si>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</si>
  <si>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</si>
  <si>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</si>
  <si>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</si>
  <si>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</si>
  <si>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</si>
  <si>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</si>
  <si>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</si>
  <si>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</si>
  <si>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</si>
  <si>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</si>
  <si>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</si>
  <si>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</si>
  <si>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</si>
  <si>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</si>
  <si>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</si>
  <si>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</si>
  <si>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</si>
  <si>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</si>
  <si>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</si>
  <si>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</si>
  <si>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</si>
  <si>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</si>
  <si>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</si>
  <si>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</si>
  <si>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</si>
  <si>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</si>
  <si>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</si>
  <si>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</si>
  <si>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</si>
  <si>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</si>
  <si>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</si>
  <si>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</si>
  <si>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</si>
  <si>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</si>
  <si>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</si>
  <si>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</si>
  <si>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</si>
  <si>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</si>
  <si>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</si>
  <si>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</si>
  <si>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</si>
  <si>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</si>
  <si>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</si>
  <si>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</si>
  <si>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</si>
  <si>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</si>
  <si>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</si>
  <si>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</si>
  <si>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</si>
  <si>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</si>
  <si>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</si>
  <si>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</si>
  <si>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</si>
  <si>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</si>
  <si>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</si>
  <si>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</si>
  <si>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</si>
  <si>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</si>
  <si>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</si>
  <si>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</si>
  <si>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</si>
  <si>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</si>
  <si>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</si>
  <si>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</si>
  <si>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</si>
  <si>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</si>
  <si>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</si>
  <si>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</si>
  <si>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</si>
  <si>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</si>
  <si>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</si>
  <si>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</si>
  <si>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</si>
  <si>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</si>
  <si>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</si>
  <si>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</si>
  <si>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</si>
  <si>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</si>
  <si>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</si>
  <si>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</si>
  <si>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</si>
  <si>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</si>
  <si>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</si>
  <si>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</si>
  <si>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</si>
  <si>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</si>
  <si>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</si>
  <si>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</si>
  <si>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</si>
  <si>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</si>
  <si>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</si>
  <si>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</si>
  <si>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</si>
  <si>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</si>
  <si>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</si>
  <si>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</si>
  <si>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</si>
  <si>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</si>
  <si>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</si>
  <si>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</si>
  <si>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</si>
  <si>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</si>
  <si>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</si>
  <si>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</si>
  <si>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</si>
  <si>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</si>
  <si>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</si>
  <si>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</si>
  <si>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</si>
  <si>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</si>
  <si>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</si>
  <si>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</si>
  <si>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</si>
  <si>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</si>
  <si>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</si>
  <si>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</si>
  <si>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</si>
  <si>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</si>
  <si>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</si>
  <si>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</si>
  <si>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</si>
  <si>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</si>
  <si>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</si>
  <si>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</si>
  <si>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</si>
  <si>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</si>
  <si>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</si>
  <si>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</si>
  <si>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</si>
  <si>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</si>
  <si>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</si>
  <si>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</si>
  <si>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</si>
  <si>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</si>
  <si>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</si>
  <si>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</si>
  <si>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</si>
  <si>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</si>
  <si>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</si>
  <si>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</si>
  <si>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</si>
  <si>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</si>
  <si>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</si>
  <si>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</si>
  <si>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</si>
  <si>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</si>
  <si>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</si>
  <si>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</si>
  <si>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</si>
  <si>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</si>
  <si>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</si>
  <si>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</si>
  <si>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</si>
  <si>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</si>
  <si>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</si>
  <si>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</si>
  <si>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</si>
  <si>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</si>
  <si>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</si>
  <si>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</si>
  <si>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</si>
  <si>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</si>
  <si>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</si>
  <si>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</si>
  <si>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</si>
  <si>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</si>
  <si>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</si>
  <si>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</si>
  <si>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</si>
  <si>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</si>
  <si>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</si>
  <si>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</si>
  <si>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</si>
  <si>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</si>
  <si>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</si>
  <si>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</si>
  <si>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</si>
  <si>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</si>
  <si>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</si>
  <si>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</si>
  <si>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</si>
  <si>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</si>
  <si>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</si>
  <si>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</si>
  <si>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</si>
  <si>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</si>
  <si>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</si>
  <si>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</si>
  <si>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</si>
  <si>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</si>
  <si>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</si>
  <si>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</si>
  <si>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</si>
  <si>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</si>
  <si>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</si>
  <si>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</si>
  <si>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</si>
  <si>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</si>
  <si>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</si>
  <si>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</si>
  <si>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</si>
  <si>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</si>
  <si>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</si>
  <si>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</si>
  <si>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</si>
  <si>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</si>
  <si>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</si>
  <si>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</si>
  <si>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</si>
  <si>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</si>
  <si>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</si>
  <si>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</si>
  <si>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</si>
  <si>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</si>
  <si>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</si>
  <si>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</si>
  <si>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</si>
  <si>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</si>
  <si>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</si>
  <si>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</si>
  <si>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</si>
  <si>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</si>
  <si>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</si>
  <si>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</si>
  <si>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</si>
  <si>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</si>
  <si>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</si>
  <si>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</si>
  <si>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</si>
  <si>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</si>
  <si>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</si>
  <si>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</si>
  <si>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</si>
  <si>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</si>
  <si>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</si>
  <si>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</si>
  <si>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</si>
  <si>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</si>
  <si>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</si>
  <si>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</si>
  <si>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</si>
  <si>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</si>
  <si>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</si>
  <si>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</si>
  <si>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</si>
  <si>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</si>
  <si>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</si>
  <si>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</si>
  <si>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</si>
  <si>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</si>
  <si>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</si>
  <si>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</si>
  <si>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</si>
  <si>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</si>
  <si>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</si>
  <si>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</si>
  <si>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</si>
  <si>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</si>
  <si>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</si>
  <si>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</si>
  <si>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</si>
  <si>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</si>
  <si>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</si>
  <si>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</si>
  <si>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</si>
  <si>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</si>
  <si>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</si>
  <si>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</si>
  <si>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</si>
  <si>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</si>
  <si>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</si>
  <si>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</si>
  <si>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</si>
  <si>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</si>
  <si>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</si>
  <si>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</si>
  <si>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</si>
  <si>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</si>
  <si>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</si>
  <si>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</si>
  <si>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</si>
  <si>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</si>
  <si>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</si>
  <si>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</si>
  <si>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</si>
  <si>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</si>
  <si>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</si>
  <si>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</si>
  <si>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</si>
  <si>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</si>
  <si>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</si>
  <si>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</si>
  <si>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</si>
  <si>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</si>
  <si>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</si>
  <si>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</si>
  <si>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</si>
  <si>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</si>
  <si>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</si>
  <si>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</si>
  <si>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</si>
  <si>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</si>
  <si>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</si>
  <si>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</si>
  <si>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</si>
  <si>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</si>
  <si>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</si>
  <si>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</si>
  <si>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</si>
  <si>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</si>
  <si>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</si>
  <si>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</si>
  <si>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</si>
  <si>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</si>
  <si>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</si>
  <si>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</si>
  <si>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</si>
  <si>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</si>
  <si>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</si>
  <si>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</si>
  <si>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</si>
  <si>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</si>
  <si>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</si>
  <si>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</si>
  <si>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</si>
  <si>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</si>
  <si>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</si>
  <si>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</si>
  <si>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</si>
  <si>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</si>
  <si>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</si>
  <si>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</si>
  <si>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</si>
  <si>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</si>
  <si>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</si>
  <si>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</si>
  <si>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</si>
  <si>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</si>
  <si>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</si>
  <si>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</si>
  <si>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</si>
  <si>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</si>
  <si>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</si>
  <si>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</si>
  <si>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</si>
  <si>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</si>
  <si>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</si>
  <si>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</si>
  <si>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</si>
  <si>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</si>
  <si>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</si>
  <si>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</si>
  <si>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</si>
  <si>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</si>
  <si>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</si>
  <si>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</si>
  <si>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</si>
  <si>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</si>
  <si>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</si>
  <si>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</si>
  <si>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</si>
  <si>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</si>
  <si>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</si>
  <si>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</si>
  <si>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</si>
  <si>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</si>
  <si>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</si>
  <si>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</si>
  <si>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</si>
  <si>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</si>
  <si>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</si>
  <si>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</si>
  <si>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</si>
  <si>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</si>
  <si>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</si>
  <si>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</si>
  <si>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</si>
  <si>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</si>
  <si>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</si>
  <si>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</si>
  <si>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</si>
  <si>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</si>
  <si>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</si>
  <si>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</si>
  <si>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</si>
  <si>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</si>
  <si>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</si>
  <si>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</si>
  <si>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</si>
  <si>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</si>
  <si>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</si>
  <si>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</si>
  <si>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</si>
  <si>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</si>
  <si>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</si>
  <si>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</si>
  <si>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</si>
  <si>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</si>
  <si>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</si>
  <si>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</si>
  <si>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</si>
  <si>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</si>
  <si>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</si>
  <si>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</si>
  <si>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</si>
  <si>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</si>
  <si>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</si>
  <si>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</si>
  <si>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</si>
  <si>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</si>
  <si>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</si>
  <si>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</si>
  <si>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</si>
  <si>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</si>
  <si>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</si>
  <si>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</si>
  <si>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</si>
  <si>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</si>
  <si>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</si>
  <si>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</si>
  <si>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</si>
  <si>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</si>
  <si>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</si>
  <si>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</si>
  <si>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</si>
  <si>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</si>
  <si>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</si>
  <si>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</si>
  <si>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</si>
  <si>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</si>
  <si>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</si>
  <si>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</si>
  <si>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</si>
  <si>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</si>
  <si>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</si>
  <si>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</si>
  <si>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</si>
  <si>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</si>
  <si>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</si>
  <si>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</si>
  <si>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</si>
  <si>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</si>
  <si>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</si>
  <si>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</si>
  <si>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</si>
  <si>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</si>
  <si>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</si>
  <si>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</si>
  <si>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</si>
  <si>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</si>
  <si>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</si>
  <si>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</si>
  <si>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</si>
  <si>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</si>
  <si>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</si>
  <si>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</si>
  <si>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</si>
  <si>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</si>
  <si>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</si>
  <si>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</si>
  <si>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</si>
  <si>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</si>
  <si>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</si>
  <si>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</si>
  <si>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</si>
  <si>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</si>
  <si>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</si>
  <si>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</si>
  <si>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</si>
  <si>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</si>
  <si>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</si>
  <si>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</si>
  <si>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</si>
  <si>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</si>
  <si>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</si>
  <si>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</si>
  <si>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</si>
  <si>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</si>
  <si>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</si>
  <si>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</si>
  <si>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</si>
  <si>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</si>
  <si>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</si>
  <si>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</si>
  <si>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</si>
  <si>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</si>
  <si>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</si>
  <si>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</si>
  <si>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</si>
  <si>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</si>
  <si>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</si>
  <si>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</si>
  <si>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</si>
  <si>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</si>
  <si>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</si>
  <si>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</si>
  <si>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</si>
  <si>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</si>
  <si>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</si>
  <si>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</si>
  <si>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</si>
  <si>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</si>
  <si>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</si>
  <si>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</si>
  <si>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</si>
  <si>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</si>
  <si>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</si>
  <si>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</si>
  <si>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</si>
  <si>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</si>
  <si>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</si>
  <si>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</si>
  <si>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</si>
  <si>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</si>
  <si>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</si>
  <si>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</si>
  <si>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</si>
  <si>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</si>
  <si>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</si>
  <si>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</si>
  <si>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</si>
  <si>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</si>
  <si>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</si>
  <si>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</si>
  <si>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</si>
  <si>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</si>
  <si>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</si>
  <si>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</si>
  <si>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</si>
  <si>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</si>
  <si>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</si>
  <si>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</si>
  <si>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</si>
  <si>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</si>
  <si>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</si>
  <si>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</si>
  <si>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</si>
  <si>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</si>
  <si>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</si>
  <si>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</si>
  <si>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</si>
  <si>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</si>
  <si>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</si>
  <si>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</si>
  <si>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</si>
  <si>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</si>
  <si>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</si>
  <si>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</si>
  <si>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</si>
  <si>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</si>
  <si>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</si>
  <si>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</si>
  <si>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</si>
  <si>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</si>
  <si>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</si>
  <si>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</si>
  <si>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</si>
  <si>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</si>
  <si>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</si>
  <si>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</si>
  <si>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</si>
  <si>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</si>
  <si>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</si>
  <si>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</si>
  <si>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</si>
  <si>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</si>
  <si>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</si>
  <si>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</si>
  <si>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</si>
  <si>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</si>
  <si>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</si>
  <si>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</si>
  <si>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</si>
  <si>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</si>
  <si>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</si>
  <si>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</si>
  <si>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</si>
  <si>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</si>
  <si>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</si>
  <si>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</si>
  <si>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</si>
  <si>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</si>
  <si>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</si>
  <si>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</si>
  <si>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</si>
  <si>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</si>
  <si>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</si>
  <si>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</si>
  <si>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</si>
  <si>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</si>
  <si>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</si>
  <si>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</si>
  <si>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</si>
  <si>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</si>
  <si>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</si>
  <si>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</si>
  <si>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</si>
  <si>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</si>
  <si>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</si>
  <si>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</si>
  <si>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</si>
  <si>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</si>
  <si>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</si>
  <si>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</si>
  <si>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</si>
  <si>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</si>
  <si>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</si>
  <si>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</si>
  <si>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</si>
  <si>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</si>
  <si>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</si>
  <si>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</si>
  <si>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</si>
  <si>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</si>
  <si>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</si>
  <si>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</si>
  <si>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</si>
  <si>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</si>
  <si>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</si>
  <si>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</si>
  <si>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</si>
  <si>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</si>
  <si>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</si>
  <si>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</si>
  <si>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</si>
  <si>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</si>
  <si>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</si>
  <si>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</si>
  <si>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</si>
  <si>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</si>
  <si>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</si>
  <si>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</si>
  <si>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</si>
  <si>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</si>
  <si>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</si>
  <si>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</si>
  <si>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</si>
  <si>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</si>
  <si>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</si>
  <si>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</si>
  <si>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</si>
  <si>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</si>
  <si>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</si>
  <si>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</si>
  <si>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</si>
  <si>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</si>
  <si>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</si>
  <si>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</si>
  <si>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</si>
  <si>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</si>
  <si>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</si>
  <si>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</si>
  <si>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</si>
  <si>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</si>
  <si>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</si>
  <si>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</si>
  <si>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</si>
  <si>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</si>
  <si>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</si>
  <si>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</si>
  <si>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</si>
  <si>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</si>
  <si>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</si>
  <si>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</si>
  <si>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</si>
  <si>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</si>
  <si>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</si>
  <si>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</si>
  <si>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</si>
  <si>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</si>
  <si>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</si>
  <si>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</si>
  <si>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</si>
  <si>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</si>
  <si>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</si>
  <si>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</si>
  <si>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</si>
  <si>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</si>
  <si>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</si>
  <si>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</si>
  <si>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</si>
  <si>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</si>
  <si>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</si>
  <si>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</si>
  <si>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</si>
  <si>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</si>
  <si>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</si>
  <si>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</si>
  <si>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</si>
  <si>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</si>
  <si>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</si>
  <si>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</si>
  <si>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</si>
  <si>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</si>
  <si>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</si>
  <si>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</si>
  <si>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</si>
  <si>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</si>
  <si>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</si>
  <si>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</si>
  <si>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</si>
  <si>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</si>
  <si>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</si>
  <si>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</si>
  <si>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</si>
  <si>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</si>
  <si>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</si>
  <si>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</si>
  <si>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</si>
  <si>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</si>
  <si>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</si>
  <si>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</si>
  <si>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</si>
  <si>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</si>
  <si>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</si>
  <si>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</si>
  <si>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</si>
  <si>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</si>
  <si>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</si>
  <si>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</si>
  <si>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</si>
  <si>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</si>
  <si>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</si>
  <si>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</si>
  <si>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</si>
  <si>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</si>
  <si>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</si>
  <si>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</si>
  <si>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</si>
  <si>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</si>
  <si>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</si>
  <si>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</si>
  <si>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</si>
  <si>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</si>
  <si>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</si>
  <si>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</si>
  <si>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</si>
  <si>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</si>
  <si>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</si>
  <si>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</si>
  <si>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</si>
  <si>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</si>
  <si>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</si>
  <si>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</si>
  <si>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</si>
  <si>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</si>
  <si>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</si>
  <si>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</si>
  <si>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</si>
  <si>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</si>
  <si>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</si>
  <si>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</si>
  <si>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</si>
  <si>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</si>
  <si>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</si>
  <si>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</si>
  <si>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</si>
  <si>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</si>
  <si>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</si>
  <si>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</si>
  <si>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</si>
  <si>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</si>
  <si>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</si>
  <si>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</si>
  <si>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</si>
  <si>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</si>
  <si>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</si>
  <si>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</si>
  <si>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</si>
  <si>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</si>
  <si>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</si>
  <si>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</si>
  <si>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</si>
  <si>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</si>
  <si>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</si>
  <si>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</si>
  <si>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</si>
  <si>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</si>
  <si>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</si>
  <si>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</si>
  <si>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</si>
  <si>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</si>
  <si>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</si>
  <si>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</si>
  <si>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</si>
  <si>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</si>
  <si>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</si>
  <si>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</si>
  <si>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</si>
  <si>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</si>
  <si>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</si>
  <si>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</si>
  <si>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</si>
  <si>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</si>
  <si>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</si>
  <si>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</si>
  <si>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</si>
  <si>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</si>
  <si>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</si>
  <si>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</si>
  <si>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</si>
  <si>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</si>
  <si>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</si>
  <si>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</si>
  <si>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</si>
  <si>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</si>
  <si>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</si>
  <si>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</si>
  <si>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</si>
  <si>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</si>
  <si>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</si>
  <si>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</si>
  <si>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</si>
  <si>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</si>
  <si>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</si>
  <si>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</si>
  <si>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</si>
  <si>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</si>
  <si>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</si>
  <si>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</si>
  <si>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</si>
  <si>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</si>
  <si>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</si>
  <si>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</si>
  <si>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</si>
  <si>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</si>
  <si>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</si>
  <si>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</si>
  <si>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</si>
  <si>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</si>
  <si>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</si>
  <si>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</si>
  <si>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</si>
  <si>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</si>
  <si>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</si>
  <si>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</si>
  <si>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</si>
  <si>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</si>
  <si>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</si>
  <si>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</si>
  <si>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</si>
  <si>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</si>
  <si>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</si>
  <si>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</si>
  <si>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</si>
  <si>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</si>
  <si>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</si>
  <si>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</si>
  <si>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</si>
  <si>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</si>
  <si>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</si>
  <si>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</si>
  <si>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</si>
  <si>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</si>
  <si>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</si>
  <si>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</si>
  <si>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</si>
  <si>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</si>
  <si>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</si>
  <si>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</si>
  <si>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</si>
  <si>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</si>
  <si>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</si>
  <si>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</si>
  <si>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</si>
  <si>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</si>
  <si>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</si>
  <si>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</si>
  <si>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</si>
  <si>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</si>
  <si>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</si>
  <si>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</si>
  <si>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</si>
  <si>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</si>
  <si>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</si>
  <si>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</si>
  <si>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</si>
  <si>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</si>
  <si>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</si>
  <si>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</si>
  <si>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</si>
  <si>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</si>
  <si>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</si>
  <si>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</si>
  <si>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</si>
  <si>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</si>
  <si>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</si>
  <si>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</si>
  <si>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</si>
  <si>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</si>
  <si>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</si>
  <si>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</si>
  <si>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</si>
  <si>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</si>
  <si>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</si>
  <si>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</si>
  <si>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</si>
  <si>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</si>
  <si>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</si>
  <si>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</si>
  <si>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</si>
  <si>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</si>
  <si>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</si>
  <si>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</si>
  <si>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</si>
  <si>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</si>
  <si>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</si>
  <si>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</si>
  <si>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</si>
  <si>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</si>
  <si>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</si>
  <si>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</si>
  <si>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</si>
  <si>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</si>
  <si>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</si>
  <si>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</si>
  <si>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</si>
  <si>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</si>
  <si>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</si>
  <si>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</si>
  <si>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</si>
  <si>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</si>
  <si>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</si>
  <si>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</si>
  <si>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</si>
  <si>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</si>
  <si>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</si>
  <si>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</si>
  <si>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</si>
  <si>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</si>
  <si>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</si>
  <si>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</si>
  <si>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</si>
  <si>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</si>
  <si>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</si>
  <si>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</si>
  <si>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</si>
  <si>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</si>
  <si>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</si>
  <si>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</si>
  <si>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</si>
  <si>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</si>
  <si>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</si>
  <si>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</si>
  <si>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</si>
  <si>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</si>
  <si>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</si>
  <si>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</si>
  <si>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</si>
  <si>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</si>
  <si>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</si>
  <si>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</si>
  <si>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</si>
  <si>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</si>
  <si>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</si>
  <si>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</si>
  <si>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</si>
  <si>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</si>
  <si>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</si>
  <si>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</si>
  <si>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</si>
  <si>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</si>
  <si>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</si>
  <si>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</si>
  <si>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</si>
  <si>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</si>
  <si>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</si>
  <si>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</si>
  <si>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</si>
  <si>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</si>
  <si>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</si>
  <si>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</si>
  <si>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</si>
  <si>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</si>
  <si>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</si>
  <si>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</si>
  <si>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</si>
  <si>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</si>
  <si>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</si>
  <si>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</si>
  <si>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</si>
  <si>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</si>
  <si>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</si>
  <si>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</si>
  <si>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</si>
  <si>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</si>
  <si>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</si>
  <si>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</si>
  <si>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</si>
  <si>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</si>
  <si>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</si>
  <si>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</si>
  <si>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</si>
  <si>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</si>
  <si>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</si>
  <si>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</si>
  <si>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</si>
  <si>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</si>
  <si>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</si>
  <si>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</si>
  <si>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</si>
  <si>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</si>
  <si>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</si>
  <si>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</si>
  <si>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</si>
  <si>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</si>
  <si>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</si>
  <si>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</si>
  <si>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</si>
  <si>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</si>
  <si>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</si>
  <si>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</si>
  <si>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</si>
  <si>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</si>
  <si>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</si>
  <si>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</si>
  <si>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</si>
  <si>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</si>
  <si>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</si>
  <si>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</si>
  <si>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</si>
  <si>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</si>
  <si>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</si>
  <si>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</si>
  <si>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</si>
  <si>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</si>
  <si>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</si>
  <si>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</si>
  <si>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</si>
  <si>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</si>
  <si>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</si>
  <si>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</si>
  <si>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</si>
  <si>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</si>
  <si>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</si>
  <si>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</si>
  <si>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</si>
  <si>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</si>
  <si>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</si>
  <si>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</si>
  <si>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</si>
  <si>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</si>
  <si>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</si>
  <si>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</si>
  <si>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</si>
  <si>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</si>
  <si>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</si>
  <si>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</si>
  <si>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</si>
  <si>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</si>
  <si>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</si>
  <si>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</si>
  <si>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</si>
  <si>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</si>
  <si>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</si>
  <si>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</si>
  <si>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</si>
  <si>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</si>
  <si>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</si>
  <si>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</si>
  <si>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</si>
  <si>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</si>
  <si>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</si>
  <si>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</si>
  <si>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</si>
  <si>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</si>
  <si>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</si>
  <si>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</si>
  <si>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</si>
  <si>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</si>
  <si>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</si>
  <si>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</si>
  <si>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</si>
  <si>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</si>
  <si>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</si>
  <si>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</si>
  <si>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</si>
  <si>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</si>
  <si>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</si>
  <si>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</si>
  <si>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</si>
  <si>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</si>
  <si>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</si>
  <si>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</si>
  <si>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</si>
  <si>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</si>
  <si>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</si>
  <si>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</si>
  <si>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</si>
  <si>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</si>
  <si>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</si>
  <si>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</si>
  <si>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</si>
  <si>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</si>
  <si>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</si>
  <si>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</si>
  <si>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</si>
  <si>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</si>
  <si>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</si>
  <si>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</si>
  <si>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</si>
  <si>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</si>
  <si>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</si>
  <si>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</si>
  <si>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</si>
  <si>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</si>
  <si>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</si>
  <si>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</si>
  <si>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</si>
  <si>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</si>
  <si>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</si>
  <si>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</si>
  <si>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</si>
  <si>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</si>
  <si>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</si>
  <si>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</si>
  <si>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</si>
  <si>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</si>
  <si>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</si>
  <si>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</si>
  <si>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</si>
  <si>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</si>
  <si>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</si>
  <si>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</si>
  <si>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</si>
  <si>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</si>
  <si>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</si>
  <si>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</si>
  <si>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</si>
  <si>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</si>
  <si>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</si>
  <si>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</si>
  <si>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</si>
  <si>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</si>
  <si>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</si>
  <si>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</si>
  <si>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</si>
  <si>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</si>
  <si>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</si>
  <si>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</si>
  <si>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</si>
  <si>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</si>
  <si>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</si>
  <si>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</si>
  <si>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</si>
  <si>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</si>
  <si>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</si>
  <si>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</si>
  <si>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</si>
  <si>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</si>
  <si>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</si>
  <si>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</si>
  <si>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</si>
  <si>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</si>
  <si>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</si>
  <si>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</si>
  <si>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</si>
  <si>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</si>
  <si>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</si>
  <si>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</si>
  <si>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</si>
  <si>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</si>
  <si>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</si>
  <si>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</si>
  <si>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</si>
  <si>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</si>
  <si>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</si>
  <si>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</si>
  <si>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</si>
  <si>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</si>
  <si>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</si>
  <si>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</si>
  <si>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</si>
  <si>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</si>
  <si>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</si>
  <si>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</si>
  <si>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</si>
  <si>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</si>
  <si>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</si>
  <si>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</si>
  <si>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</si>
  <si>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</si>
  <si>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</si>
  <si>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</si>
  <si>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</si>
  <si>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</si>
  <si>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</si>
  <si>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</si>
  <si>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</si>
  <si>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</si>
  <si>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</si>
  <si>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</si>
  <si>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</si>
  <si>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</si>
  <si>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</si>
  <si>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</si>
  <si>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</si>
  <si>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</si>
  <si>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</si>
  <si>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</si>
  <si>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</si>
  <si>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</si>
  <si>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</si>
  <si>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</si>
  <si>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</si>
  <si>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</si>
  <si>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</si>
  <si>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</si>
  <si>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</si>
  <si>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</si>
  <si>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</si>
  <si>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</si>
  <si>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</si>
  <si>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</si>
  <si>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</si>
  <si>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</si>
  <si>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</si>
  <si>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</si>
  <si>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</si>
  <si>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</si>
  <si>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</si>
  <si>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</si>
  <si>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</si>
  <si>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</si>
  <si>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</si>
  <si>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</si>
  <si>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</si>
  <si>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</si>
  <si>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</si>
  <si>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</si>
  <si>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</si>
  <si>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</si>
  <si>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</si>
  <si>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</si>
  <si>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</si>
  <si>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</si>
  <si>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</si>
  <si>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</si>
  <si>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</si>
  <si>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</si>
  <si>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</si>
  <si>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</si>
  <si>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</si>
  <si>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</si>
  <si>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</si>
  <si>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</si>
  <si>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</si>
  <si>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</si>
  <si>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</si>
  <si>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</si>
  <si>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</si>
  <si>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</si>
  <si>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</si>
  <si>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</si>
  <si>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</si>
  <si>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</si>
  <si>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</si>
  <si>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</si>
  <si>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</si>
  <si>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</si>
  <si>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</si>
  <si>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</si>
  <si>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</si>
  <si>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</si>
  <si>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</si>
  <si>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</si>
  <si>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</si>
  <si>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</si>
  <si>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</si>
  <si>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</si>
  <si>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</si>
  <si>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</si>
  <si>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</si>
  <si>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</si>
  <si>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</si>
  <si>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</si>
  <si>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</si>
  <si>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</si>
  <si>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</si>
  <si>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</si>
  <si>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</si>
  <si>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</si>
  <si>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</si>
  <si>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</si>
  <si>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</si>
  <si>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</si>
  <si>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</si>
  <si>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</si>
  <si>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</si>
  <si>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</si>
  <si>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</si>
  <si>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</si>
  <si>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</si>
  <si>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</si>
  <si>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</si>
  <si>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</si>
  <si>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</si>
  <si>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</si>
  <si>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</si>
  <si>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</si>
  <si>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</si>
  <si>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</si>
  <si>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</si>
  <si>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</si>
  <si>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</si>
  <si>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</si>
  <si>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</si>
  <si>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</si>
  <si>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</si>
  <si>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</si>
  <si>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</si>
  <si>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</si>
  <si>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</si>
  <si>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</si>
  <si>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</si>
  <si>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</si>
  <si>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</si>
  <si>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</si>
  <si>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</si>
  <si>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</si>
  <si>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</si>
  <si>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</si>
  <si>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</si>
  <si>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</si>
  <si>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</si>
  <si>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</si>
  <si>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</si>
  <si>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</si>
  <si>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</si>
  <si>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</si>
  <si>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</si>
  <si>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</si>
  <si>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</si>
  <si>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</si>
  <si>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</si>
  <si>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</si>
  <si>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</si>
  <si>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</si>
  <si>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</si>
  <si>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</si>
  <si>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</si>
  <si>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</si>
  <si>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</si>
  <si>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</si>
  <si>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</si>
  <si>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</si>
  <si>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</si>
  <si>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</si>
  <si>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</si>
  <si>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</si>
  <si>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</si>
  <si>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</si>
  <si>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</si>
  <si>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</si>
  <si>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</si>
  <si>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</si>
  <si>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</si>
  <si>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</si>
  <si>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</si>
  <si>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</si>
  <si>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</si>
  <si>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</si>
  <si>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</si>
  <si>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</si>
  <si>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</si>
  <si>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</si>
  <si>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</si>
  <si>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</si>
  <si>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</si>
  <si>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</si>
  <si>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</si>
  <si>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</si>
  <si>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</si>
  <si>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</si>
  <si>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</si>
  <si>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</si>
  <si>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</si>
  <si>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</si>
  <si>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</si>
  <si>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</si>
  <si>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</si>
  <si>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</si>
  <si>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</si>
  <si>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</si>
  <si>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</si>
  <si>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</si>
  <si>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</si>
  <si>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</si>
  <si>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</si>
  <si>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</si>
  <si>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</si>
  <si>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</si>
  <si>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</si>
  <si>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</si>
  <si>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</si>
  <si>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</si>
  <si>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</si>
  <si>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</si>
  <si>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</si>
  <si>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</si>
  <si>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</si>
  <si>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</si>
  <si>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</si>
  <si>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</si>
  <si>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</si>
  <si>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</si>
  <si>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</si>
  <si>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</si>
  <si>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</si>
  <si>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</si>
  <si>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</si>
  <si>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</si>
  <si>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</si>
  <si>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</si>
  <si>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</si>
  <si>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</si>
  <si>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</si>
  <si>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</si>
  <si>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</si>
  <si>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</si>
  <si>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</si>
  <si>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</si>
  <si>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</si>
  <si>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</si>
  <si>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</si>
  <si>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</si>
  <si>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</si>
  <si>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</si>
  <si>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</si>
  <si>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</si>
  <si>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</si>
  <si>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</si>
  <si>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</si>
  <si>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</si>
  <si>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</si>
  <si>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</si>
  <si>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</si>
  <si>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</si>
  <si>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</si>
  <si>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</si>
  <si>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</si>
  <si>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</si>
  <si>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</si>
  <si>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</si>
  <si>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</si>
  <si>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</si>
  <si>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</si>
  <si>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</si>
  <si>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</si>
  <si>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</si>
  <si>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</si>
  <si>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</si>
  <si>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</si>
  <si>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</si>
  <si>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</si>
  <si>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</si>
  <si>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</si>
  <si>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</si>
  <si>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</si>
  <si>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</si>
  <si>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</si>
  <si>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</si>
  <si>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</si>
  <si>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</si>
  <si>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</si>
  <si>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</si>
  <si>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</si>
  <si>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</si>
  <si>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</si>
  <si>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</si>
  <si>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</si>
  <si>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</si>
  <si>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</si>
  <si>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</si>
  <si>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</si>
  <si>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</si>
  <si>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</si>
  <si>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</si>
  <si>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</si>
  <si>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</si>
  <si>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</si>
  <si>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</si>
  <si>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</si>
  <si>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</si>
  <si>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</si>
  <si>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</si>
  <si>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</si>
  <si>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</si>
  <si>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</si>
  <si>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</si>
  <si>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</si>
  <si>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</si>
  <si>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</si>
  <si>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</si>
  <si>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</si>
  <si>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</si>
  <si>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</si>
  <si>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</si>
  <si>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</si>
  <si>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</si>
  <si>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</si>
  <si>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</si>
  <si>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</si>
  <si>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</si>
  <si>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</si>
  <si>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</si>
  <si>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</si>
  <si>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</si>
  <si>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</si>
  <si>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</si>
  <si>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</si>
  <si>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</si>
  <si>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</si>
  <si>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</si>
  <si>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</si>
  <si>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</si>
  <si>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</si>
  <si>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</si>
  <si>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</si>
  <si>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</si>
  <si>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</si>
  <si>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</si>
  <si>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</si>
  <si>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</si>
  <si>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</si>
  <si>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</si>
  <si>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</si>
  <si>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</si>
  <si>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</si>
  <si>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</si>
  <si>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</si>
  <si>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</si>
  <si>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</si>
  <si>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</si>
  <si>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</si>
  <si>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</si>
  <si>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</si>
  <si>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</si>
  <si>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</si>
  <si>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</si>
  <si>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</si>
  <si>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</si>
  <si>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</si>
  <si>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</si>
  <si>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</si>
  <si>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</si>
  <si>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</si>
  <si>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</si>
  <si>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</si>
  <si>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</si>
  <si>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</si>
  <si>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</si>
  <si>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</si>
  <si>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</si>
  <si>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</si>
  <si>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</si>
  <si>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</si>
  <si>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</si>
  <si>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</si>
  <si>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</si>
  <si>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</si>
  <si>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</si>
  <si>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</si>
  <si>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</si>
  <si>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</si>
  <si>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</si>
  <si>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</si>
  <si>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</si>
  <si>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</si>
  <si>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</si>
  <si>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</si>
  <si>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</si>
  <si>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</si>
  <si>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</si>
  <si>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</si>
  <si>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</si>
  <si>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</si>
  <si>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</si>
  <si>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</si>
  <si>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</si>
  <si>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</si>
  <si>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</si>
  <si>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</si>
  <si>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</si>
  <si>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</si>
  <si>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</si>
  <si>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</si>
  <si>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</si>
  <si>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</si>
  <si>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</si>
  <si>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</si>
  <si>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</si>
  <si>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</si>
  <si>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</si>
  <si>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</si>
  <si>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</si>
  <si>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</si>
  <si>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</si>
  <si>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</si>
  <si>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</si>
  <si>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</si>
  <si>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</si>
  <si>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</si>
  <si>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</si>
  <si>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</si>
  <si>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</si>
  <si>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</si>
  <si>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</si>
  <si>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</si>
  <si>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</si>
  <si>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</si>
  <si>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</si>
  <si>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</si>
  <si>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</si>
  <si>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</si>
  <si>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</si>
  <si>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</si>
  <si>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</si>
  <si>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</si>
  <si>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</si>
  <si>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</si>
  <si>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</si>
  <si>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</si>
  <si>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</si>
  <si>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</si>
  <si>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</si>
  <si>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</si>
  <si>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</si>
  <si>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</si>
  <si>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</si>
  <si>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</si>
  <si>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</si>
  <si>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</si>
  <si>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</si>
  <si>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</si>
  <si>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</si>
  <si>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</si>
  <si>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</si>
  <si>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</si>
  <si>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</si>
  <si>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</si>
  <si>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</si>
  <si>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</si>
  <si>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</si>
  <si>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</si>
  <si>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</si>
  <si>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</si>
  <si>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</si>
  <si>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</si>
  <si>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</si>
  <si>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</si>
  <si>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</si>
  <si>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</si>
  <si>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</si>
  <si>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</si>
  <si>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</si>
  <si>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</si>
  <si>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</si>
  <si>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</si>
  <si>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</si>
  <si>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</si>
  <si>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</si>
  <si>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</si>
  <si>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</si>
  <si>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</si>
  <si>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</si>
  <si>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</si>
  <si>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</si>
  <si>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</si>
  <si>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</si>
  <si>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</si>
  <si>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</si>
  <si>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</si>
  <si>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</si>
  <si>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</si>
  <si>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</si>
  <si>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</si>
  <si>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</si>
  <si>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</si>
  <si>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</si>
  <si>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</si>
  <si>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</si>
  <si>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</si>
  <si>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</si>
  <si>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</si>
  <si>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</si>
  <si>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</si>
  <si>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</si>
  <si>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</si>
  <si>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</si>
  <si>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</si>
  <si>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</si>
  <si>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</si>
  <si>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</si>
  <si>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</si>
  <si>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</si>
  <si>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</si>
  <si>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</si>
  <si>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</si>
  <si>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</si>
  <si>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</si>
  <si>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</si>
  <si>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</si>
  <si>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</si>
  <si>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</si>
  <si>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</si>
  <si>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</si>
  <si>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</si>
  <si>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</si>
  <si>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</si>
  <si>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</si>
  <si>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</si>
  <si>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</si>
  <si>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</si>
  <si>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</si>
  <si>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</si>
  <si>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</si>
  <si>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</si>
  <si>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</si>
  <si>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</si>
  <si>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</si>
  <si>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</si>
  <si>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</si>
  <si>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</si>
  <si>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</si>
  <si>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</si>
  <si>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</si>
  <si>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</si>
  <si>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</si>
  <si>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</si>
  <si>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</si>
  <si>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</si>
  <si>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</si>
  <si>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</si>
  <si>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</si>
  <si>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</si>
  <si>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</si>
  <si>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</si>
  <si>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</si>
  <si>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</si>
  <si>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</si>
  <si>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</si>
  <si>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</si>
  <si>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</si>
  <si>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</si>
  <si>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</si>
  <si>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</si>
  <si>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</si>
  <si>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</si>
  <si>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</si>
  <si>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</si>
  <si>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</si>
  <si>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</si>
  <si>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</si>
  <si>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</si>
  <si>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</si>
  <si>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</si>
  <si>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</si>
  <si>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</si>
  <si>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</si>
  <si>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</si>
  <si>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</si>
  <si>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</si>
  <si>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</si>
  <si>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</si>
  <si>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</si>
  <si>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</si>
  <si>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</si>
  <si>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</si>
  <si>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</si>
  <si>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</si>
  <si>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</si>
  <si>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</si>
  <si>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</si>
  <si>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</si>
  <si>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</si>
  <si>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</si>
  <si>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</si>
  <si>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</si>
  <si>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</si>
  <si>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</si>
  <si>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</si>
  <si>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</si>
  <si>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</si>
  <si>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</si>
  <si>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</si>
  <si>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</si>
  <si>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</si>
  <si>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</si>
  <si>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</si>
  <si>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</si>
  <si>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</si>
  <si>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</si>
  <si>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</si>
  <si>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</si>
  <si>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</si>
  <si>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</si>
  <si>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</si>
  <si>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</si>
  <si>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</si>
  <si>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</si>
  <si>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</si>
  <si>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</si>
  <si>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</si>
  <si>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</si>
  <si>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</si>
  <si>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</si>
  <si>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</si>
  <si>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</si>
  <si>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</si>
  <si>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</si>
  <si>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</si>
  <si>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</si>
  <si>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</si>
  <si>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</si>
  <si>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</si>
  <si>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</si>
  <si>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</si>
  <si>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</si>
  <si>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</si>
  <si>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</si>
  <si>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</si>
  <si>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</si>
  <si>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</si>
  <si>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</si>
  <si>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</si>
  <si>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</si>
  <si>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</si>
  <si>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</si>
  <si>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</si>
  <si>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</si>
  <si>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</si>
  <si>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</si>
  <si>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</si>
  <si>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</si>
  <si>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</si>
  <si>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</si>
  <si>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</si>
  <si>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</si>
  <si>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</si>
  <si>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</si>
  <si>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</si>
  <si>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</si>
  <si>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</si>
  <si>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</si>
  <si>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</si>
  <si>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</si>
  <si>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</si>
  <si>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</si>
  <si>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</si>
  <si>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</si>
  <si>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</si>
  <si>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</si>
  <si>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</si>
  <si>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</si>
  <si>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</si>
  <si>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</si>
  <si>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</si>
  <si>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</si>
  <si>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</si>
  <si>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</si>
  <si>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</si>
  <si>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</si>
  <si>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</si>
  <si>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</si>
  <si>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</si>
  <si>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</si>
  <si>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</si>
  <si>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</si>
  <si>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</si>
  <si>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</si>
  <si>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</si>
  <si>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</si>
  <si>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</si>
  <si>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</si>
  <si>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</si>
  <si>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</si>
  <si>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</si>
  <si>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</si>
  <si>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</si>
  <si>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</si>
  <si>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</si>
  <si>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</si>
  <si>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</si>
  <si>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</si>
  <si>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</si>
  <si>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</si>
  <si>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</si>
  <si>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</si>
  <si>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</si>
  <si>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</si>
  <si>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</si>
  <si>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</si>
  <si>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</si>
  <si>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</si>
  <si>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</si>
  <si>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</si>
  <si>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</si>
  <si>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</si>
  <si>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</si>
  <si>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</si>
  <si>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</si>
  <si>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</si>
  <si>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</si>
  <si>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</si>
  <si>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</si>
  <si>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</si>
  <si>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</si>
  <si>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</si>
  <si>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</si>
  <si>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</si>
  <si>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</si>
  <si>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</si>
  <si>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</si>
  <si>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</si>
  <si>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</si>
  <si>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</si>
  <si>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</si>
  <si>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</si>
  <si>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</si>
  <si>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</si>
  <si>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</si>
  <si>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</si>
  <si>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</si>
  <si>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</si>
  <si>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</si>
  <si>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</si>
  <si>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</si>
  <si>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</si>
  <si>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</si>
  <si>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</si>
  <si>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</si>
  <si>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</si>
  <si>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</si>
  <si>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</si>
  <si>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</si>
  <si>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</si>
  <si>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</si>
  <si>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</si>
  <si>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</si>
  <si>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</si>
  <si>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</si>
  <si>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</si>
  <si>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</si>
  <si>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</si>
  <si>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</si>
  <si>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</si>
  <si>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</si>
  <si>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</si>
  <si>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</si>
  <si>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</si>
  <si>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</si>
  <si>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</si>
  <si>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</si>
  <si>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</si>
  <si>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</si>
  <si>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</si>
  <si>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</si>
  <si>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</si>
  <si>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</si>
  <si>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</si>
  <si>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</si>
  <si>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</si>
  <si>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</si>
  <si>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</si>
  <si>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</si>
  <si>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</si>
  <si>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</si>
  <si>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</si>
  <si>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</si>
  <si>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</si>
  <si>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</si>
  <si>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</si>
  <si>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</si>
  <si>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</si>
  <si>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</si>
  <si>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</si>
  <si>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</si>
  <si>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</si>
  <si>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</si>
  <si>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</si>
  <si>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</si>
  <si>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</si>
  <si>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</si>
  <si>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</si>
  <si>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</si>
  <si>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</si>
  <si>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</si>
  <si>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</si>
  <si>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</si>
  <si>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</si>
  <si>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</si>
  <si>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</si>
  <si>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</si>
  <si>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</si>
  <si>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</si>
  <si>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</si>
  <si>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</si>
  <si>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</si>
  <si>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</si>
  <si>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</si>
  <si>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</si>
  <si>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</si>
  <si>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</si>
  <si>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</si>
  <si>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</si>
  <si>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</si>
  <si>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</si>
  <si>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</si>
  <si>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</si>
  <si>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</si>
  <si>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</si>
  <si>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</si>
  <si>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</si>
  <si>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</si>
  <si>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</si>
  <si>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</si>
  <si>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</si>
  <si>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</si>
  <si>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</si>
  <si>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</si>
  <si>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</si>
  <si>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</si>
  <si>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</si>
  <si>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</si>
  <si>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</si>
  <si>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</si>
  <si>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</si>
  <si>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</si>
  <si>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</si>
  <si>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</si>
  <si>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</si>
  <si>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</si>
  <si>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</si>
  <si>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</si>
  <si>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</si>
  <si>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</si>
  <si>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</si>
  <si>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</si>
  <si>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</si>
  <si>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</si>
  <si>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</si>
  <si>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</si>
  <si>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</si>
  <si>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</si>
  <si>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</si>
  <si>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</si>
  <si>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</si>
  <si>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</si>
  <si>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</si>
  <si>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</si>
  <si>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</si>
  <si>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</si>
  <si>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</si>
  <si>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</si>
  <si>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</si>
  <si>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</si>
  <si>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</si>
  <si>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</si>
  <si>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</si>
  <si>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</si>
  <si>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</si>
  <si>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</si>
  <si>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</si>
  <si>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</si>
  <si>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</si>
  <si>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</si>
  <si>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</si>
  <si>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</si>
  <si>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</si>
  <si>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</si>
  <si>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</si>
  <si>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</si>
  <si>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</si>
  <si>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</si>
  <si>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</si>
  <si>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</si>
  <si>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</si>
  <si>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</si>
  <si>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</si>
  <si>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</si>
  <si>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</si>
  <si>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</si>
  <si>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</si>
  <si>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</si>
  <si>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</si>
  <si>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</si>
  <si>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</si>
  <si>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</si>
  <si>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</si>
  <si>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</si>
  <si>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</si>
  <si>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</si>
  <si>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</si>
  <si>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</si>
  <si>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</si>
  <si>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</si>
  <si>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</si>
  <si>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</si>
  <si>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</si>
  <si>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</si>
  <si>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</si>
  <si>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</si>
  <si>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</si>
  <si>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</si>
  <si>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</si>
  <si>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</si>
  <si>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</si>
  <si>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</si>
  <si>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</si>
  <si>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</si>
  <si>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</si>
  <si>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</si>
  <si>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</si>
  <si>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</si>
  <si>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</si>
  <si>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</si>
  <si>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</si>
  <si>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</si>
  <si>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</si>
  <si>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</si>
  <si>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</si>
  <si>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</si>
  <si>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</si>
  <si>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</si>
  <si>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</si>
  <si>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</si>
  <si>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</si>
  <si>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</si>
  <si>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</si>
  <si>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</si>
  <si>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</si>
  <si>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</si>
  <si>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</si>
  <si>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</si>
  <si>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</si>
  <si>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</si>
  <si>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</si>
  <si>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</si>
  <si>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</si>
  <si>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</si>
  <si>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</si>
  <si>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</si>
  <si>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</si>
  <si>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</si>
  <si>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</si>
  <si>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</si>
  <si>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</si>
  <si>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</si>
  <si>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</si>
  <si>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</si>
  <si>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</si>
  <si>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</si>
  <si>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</si>
  <si>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</si>
  <si>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</si>
  <si>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</si>
  <si>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</si>
  <si>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</si>
  <si>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</si>
  <si>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</si>
  <si>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</si>
  <si>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</si>
  <si>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</si>
  <si>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</si>
  <si>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</si>
  <si>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</si>
  <si>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</si>
  <si>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</si>
  <si>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</si>
  <si>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</si>
  <si>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</si>
  <si>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</si>
  <si>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</si>
  <si>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</si>
  <si>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</si>
  <si>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</si>
  <si>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</si>
  <si>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</si>
  <si>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</si>
  <si>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</si>
  <si>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</si>
  <si>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</si>
  <si>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</si>
  <si>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</si>
  <si>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</si>
  <si>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</si>
  <si>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</si>
  <si>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</si>
  <si>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</si>
  <si>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</si>
  <si>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</si>
  <si>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</si>
  <si>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</si>
  <si>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</si>
  <si>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</si>
  <si>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</si>
  <si>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</si>
  <si>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</si>
  <si>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</si>
  <si>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</si>
  <si>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</si>
  <si>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</si>
  <si>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</si>
  <si>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</si>
  <si>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</si>
  <si>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</si>
  <si>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</si>
  <si>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</si>
  <si>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</si>
  <si>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</si>
  <si>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</si>
  <si>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</si>
  <si>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</si>
  <si>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</si>
  <si>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</si>
  <si>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</si>
  <si>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</si>
  <si>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</si>
  <si>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</si>
  <si>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</si>
  <si>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</si>
  <si>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</si>
  <si>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</si>
  <si>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</si>
  <si>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</si>
  <si>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</si>
  <si>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</si>
  <si>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</si>
  <si>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</si>
  <si>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</si>
  <si>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</si>
  <si>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</si>
  <si>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</si>
  <si>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</si>
  <si>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</si>
  <si>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</si>
  <si>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</si>
  <si>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</si>
  <si>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</si>
  <si>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</si>
  <si>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</si>
  <si>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</si>
  <si>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</si>
  <si>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</si>
  <si>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</si>
  <si>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</si>
  <si>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</si>
  <si>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</si>
  <si>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</si>
  <si>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</si>
  <si>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</si>
  <si>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</si>
  <si>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</si>
  <si>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</si>
  <si>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</si>
  <si>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</si>
  <si>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</si>
  <si>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</si>
  <si>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</si>
  <si>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</si>
  <si>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</si>
  <si>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</si>
  <si>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</si>
  <si>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</si>
  <si>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</si>
  <si>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</si>
  <si>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</si>
  <si>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</si>
  <si>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</si>
  <si>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</si>
  <si>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</si>
  <si>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</si>
  <si>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</si>
  <si>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</si>
  <si>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</si>
  <si>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</si>
  <si>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</si>
  <si>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</si>
  <si>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</si>
  <si>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</si>
  <si>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</si>
  <si>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</si>
  <si>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</si>
  <si>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</si>
  <si>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</si>
  <si>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</si>
  <si>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</si>
  <si>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</si>
  <si>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</si>
  <si>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</si>
  <si>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</si>
  <si>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</si>
  <si>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</si>
  <si>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</si>
  <si>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</si>
  <si>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</si>
  <si>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</si>
  <si>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</si>
  <si>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</si>
  <si>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</si>
  <si>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</si>
  <si>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</si>
  <si>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</si>
  <si>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</si>
  <si>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</si>
  <si>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</si>
  <si>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</si>
  <si>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</si>
  <si>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</si>
  <si>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</si>
  <si>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</si>
  <si>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</si>
  <si>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</si>
  <si>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</si>
  <si>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</si>
  <si>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</si>
  <si>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</si>
  <si>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</si>
  <si>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</si>
  <si>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</si>
  <si>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</si>
  <si>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</si>
  <si>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</si>
  <si>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</si>
  <si>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</si>
  <si>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</si>
  <si>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</si>
  <si>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</si>
  <si>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</si>
  <si>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</si>
  <si>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</si>
  <si>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</si>
  <si>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</si>
  <si>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</si>
  <si>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</si>
  <si>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</si>
  <si>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</si>
  <si>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</si>
  <si>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</si>
  <si>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</si>
  <si>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</si>
  <si>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</si>
  <si>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</si>
  <si>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</si>
  <si>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</si>
  <si>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</si>
  <si>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</si>
  <si>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</si>
  <si>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</si>
  <si>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</si>
  <si>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</si>
  <si>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</si>
  <si>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</si>
  <si>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</si>
  <si>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</si>
  <si>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</si>
  <si>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</si>
  <si>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</si>
  <si>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</si>
  <si>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</si>
  <si>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</si>
  <si>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</si>
  <si>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</si>
  <si>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</si>
  <si>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</si>
  <si>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</si>
  <si>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</si>
  <si>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</si>
  <si>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</si>
  <si>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</si>
  <si>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</si>
  <si>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</si>
  <si>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</si>
  <si>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</si>
  <si>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</si>
  <si>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</si>
  <si>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</si>
  <si>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</si>
  <si>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</si>
  <si>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</si>
  <si>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</si>
  <si>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</si>
  <si>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</si>
  <si>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</si>
  <si>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</si>
  <si>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</si>
  <si>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</si>
  <si>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</si>
  <si>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</si>
  <si>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</si>
  <si>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</si>
  <si>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</si>
  <si>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</si>
  <si>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</si>
  <si>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</si>
  <si>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</si>
  <si>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</si>
  <si>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</si>
  <si>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</si>
  <si>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</si>
  <si>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</si>
  <si>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</si>
  <si>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</si>
  <si>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</si>
  <si>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</si>
  <si>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</si>
  <si>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</si>
  <si>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</si>
  <si>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</si>
  <si>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</si>
  <si>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</si>
  <si>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</si>
  <si>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</si>
  <si>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</si>
  <si>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</si>
  <si>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</si>
  <si>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</si>
  <si>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</si>
  <si>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</si>
  <si>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</si>
  <si>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</si>
  <si>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</si>
  <si>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</si>
  <si>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</si>
  <si>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</si>
  <si>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</si>
  <si>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</si>
  <si>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</si>
  <si>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</si>
  <si>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</si>
  <si>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</si>
  <si>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</si>
  <si>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</si>
  <si>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</si>
  <si>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</si>
  <si>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</si>
  <si>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</si>
  <si>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</si>
  <si>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</si>
  <si>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</si>
  <si>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</si>
  <si>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</si>
  <si>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</si>
  <si>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</si>
  <si>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</si>
  <si>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</si>
  <si>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</si>
  <si>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</si>
  <si>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</si>
  <si>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</si>
  <si>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</si>
  <si>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</si>
  <si>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</si>
  <si>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</si>
  <si>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</si>
  <si>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</si>
  <si>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</si>
  <si>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</si>
  <si>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</si>
  <si>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</si>
  <si>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</si>
  <si>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</si>
  <si>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</si>
  <si>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</si>
  <si>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</si>
  <si>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</si>
  <si>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</si>
  <si>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</si>
  <si>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</si>
  <si>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</si>
  <si>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</si>
  <si>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</si>
  <si>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</si>
  <si>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</si>
  <si>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</si>
  <si>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</si>
  <si>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</si>
  <si>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</si>
  <si>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</si>
  <si>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</si>
  <si>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</si>
  <si>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</si>
  <si>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</si>
  <si>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</si>
  <si>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</si>
  <si>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</si>
  <si>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</si>
  <si>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</si>
  <si>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</si>
  <si>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</si>
  <si>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</si>
  <si>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</si>
  <si>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</si>
  <si>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</si>
  <si>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</si>
  <si>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</si>
  <si>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</si>
  <si>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</si>
  <si>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</si>
  <si>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</si>
  <si>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</si>
  <si>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</si>
  <si>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</si>
  <si>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</si>
  <si>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</si>
  <si>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</si>
  <si>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</si>
  <si>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</si>
  <si>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</si>
  <si>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</si>
  <si>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</si>
  <si>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</si>
  <si>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</si>
  <si>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</si>
  <si>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</si>
  <si>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</si>
  <si>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</si>
  <si>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</si>
  <si>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</si>
  <si>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</si>
  <si>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</si>
  <si>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</si>
  <si>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</si>
  <si>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</si>
  <si>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</si>
  <si>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</si>
  <si>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</si>
  <si>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</si>
  <si>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</si>
  <si>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</si>
  <si>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</si>
  <si>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</si>
  <si>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</si>
  <si>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</si>
  <si>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</si>
  <si>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</si>
  <si>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</si>
  <si>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</si>
  <si>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</si>
  <si>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</si>
  <si>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</si>
  <si>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</si>
  <si>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</si>
  <si>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</si>
  <si>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</si>
  <si>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</si>
  <si>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</si>
  <si>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</si>
  <si>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</si>
  <si>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</si>
  <si>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</si>
  <si>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</si>
  <si>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</si>
  <si>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</si>
  <si>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</si>
  <si>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</si>
  <si>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</si>
  <si>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</si>
  <si>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</si>
  <si>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</si>
  <si>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</si>
  <si>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</si>
  <si>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</si>
  <si>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</si>
  <si>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</si>
  <si>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</si>
  <si>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</si>
  <si>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</si>
  <si>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</si>
  <si>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</si>
  <si>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</si>
  <si>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</si>
  <si>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</si>
  <si>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</si>
  <si>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</si>
  <si>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</si>
  <si>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</si>
  <si>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</si>
  <si>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</si>
  <si>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</si>
  <si>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</si>
  <si>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</si>
  <si>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</si>
  <si>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</si>
  <si>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</si>
  <si>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</si>
  <si>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</si>
  <si>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</si>
  <si>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</si>
  <si>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</si>
  <si>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</si>
  <si>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</si>
  <si>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</si>
  <si>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</si>
  <si>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</si>
  <si>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</si>
  <si>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</si>
  <si>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</si>
  <si>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</si>
  <si>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</si>
  <si>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</si>
  <si>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</si>
  <si>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</si>
  <si>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</si>
  <si>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</si>
  <si>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</si>
  <si>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</si>
  <si>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</si>
  <si>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</si>
  <si>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</si>
  <si>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</si>
  <si>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</si>
  <si>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</si>
  <si>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</si>
  <si>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</si>
  <si>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</si>
  <si>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</si>
  <si>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</si>
  <si>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</si>
  <si>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</si>
  <si>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</si>
  <si>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</si>
  <si>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</si>
  <si>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</si>
  <si>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</si>
  <si>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</si>
  <si>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</si>
  <si>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</si>
  <si>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</si>
  <si>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</si>
  <si>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</si>
  <si>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</si>
  <si>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</si>
  <si>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</si>
  <si>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</si>
  <si>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</si>
  <si>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</si>
  <si>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</si>
  <si>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</si>
  <si>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</si>
  <si>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</si>
  <si>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</si>
  <si>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</si>
  <si>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</si>
  <si>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</si>
  <si>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</si>
  <si>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</si>
  <si>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</si>
  <si>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</si>
  <si>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</si>
  <si>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</si>
  <si>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</si>
  <si>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</si>
  <si>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</si>
  <si>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</si>
  <si>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</si>
  <si>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</si>
  <si>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</si>
  <si>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</si>
  <si>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</si>
  <si>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</si>
  <si>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</si>
  <si>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</si>
  <si>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</si>
  <si>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</si>
  <si>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</si>
  <si>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</si>
  <si>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</si>
  <si>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</si>
  <si>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</si>
  <si>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</si>
  <si>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</si>
  <si>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</si>
  <si>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</si>
  <si>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</si>
  <si>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</si>
  <si>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</si>
  <si>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</si>
  <si>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</si>
  <si>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</si>
  <si>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</si>
  <si>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</si>
  <si>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</si>
  <si>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</si>
  <si>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</si>
  <si>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</si>
  <si>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</si>
  <si>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</si>
  <si>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</si>
  <si>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</si>
  <si>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</si>
  <si>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</si>
  <si>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</si>
  <si>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</si>
  <si>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</si>
  <si>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</si>
  <si>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</si>
  <si>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</si>
  <si>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</si>
  <si>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</si>
  <si>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</si>
  <si>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</si>
  <si>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</si>
  <si>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</si>
  <si>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</si>
  <si>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</si>
  <si>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</si>
  <si>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</si>
  <si>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</si>
  <si>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</si>
  <si>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</si>
  <si>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</si>
  <si>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</si>
  <si>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</si>
  <si>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</si>
  <si>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</si>
  <si>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</si>
  <si>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</si>
  <si>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</si>
  <si>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</si>
  <si>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</si>
  <si>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</si>
  <si>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</si>
  <si>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</si>
  <si>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</si>
  <si>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</si>
  <si>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</si>
  <si>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</si>
  <si>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</si>
  <si>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</si>
  <si>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</si>
  <si>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</si>
  <si>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</si>
  <si>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</si>
  <si>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</si>
  <si>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</si>
  <si>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</si>
  <si>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</si>
  <si>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</si>
  <si>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</si>
  <si>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</si>
  <si>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</si>
  <si>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</si>
  <si>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</si>
  <si>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</si>
  <si>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</si>
  <si>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</si>
  <si>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</si>
  <si>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</si>
  <si>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</si>
  <si>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</si>
  <si>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</si>
  <si>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</si>
  <si>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</si>
  <si>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</si>
  <si>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</si>
  <si>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</si>
  <si>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</si>
  <si>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</si>
  <si>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</si>
  <si>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</si>
  <si>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</si>
  <si>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</si>
  <si>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</si>
  <si>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</si>
  <si>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</si>
  <si>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</si>
  <si>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</si>
  <si>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</si>
  <si>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</si>
  <si>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</si>
  <si>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</si>
  <si>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</si>
  <si>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</si>
  <si>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</si>
  <si>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</si>
  <si>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</si>
  <si>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</si>
  <si>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</si>
  <si>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</si>
  <si>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</si>
  <si>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</si>
  <si>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</si>
  <si>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</si>
  <si>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</si>
  <si>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</si>
  <si>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</si>
  <si>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</si>
  <si>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</si>
  <si>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</si>
  <si>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</si>
  <si>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</si>
  <si>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</si>
  <si>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</si>
  <si>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</si>
  <si>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</si>
  <si>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</si>
  <si>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</si>
  <si>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</si>
  <si>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</si>
  <si>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</si>
  <si>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</si>
  <si>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</si>
  <si>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</si>
  <si>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</si>
  <si>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</si>
  <si>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</si>
  <si>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</si>
  <si>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</si>
  <si>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</si>
  <si>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</si>
  <si>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</si>
  <si>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</si>
  <si>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</si>
  <si>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</si>
  <si>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</si>
  <si>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</si>
  <si>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</si>
  <si>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</si>
  <si>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</si>
  <si>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</si>
  <si>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</si>
  <si>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</si>
  <si>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</si>
  <si>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</si>
  <si>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</si>
  <si>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</si>
  <si>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</si>
  <si>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</si>
  <si>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</si>
  <si>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</si>
  <si>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</si>
  <si>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</si>
  <si>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</si>
  <si>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</si>
  <si>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</si>
  <si>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</si>
  <si>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</si>
  <si>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</si>
  <si>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</si>
  <si>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</si>
  <si>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</si>
  <si>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</si>
  <si>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</si>
  <si>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</si>
  <si>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</si>
  <si>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</si>
  <si>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</si>
  <si>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</si>
  <si>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</si>
  <si>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</si>
  <si>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</si>
  <si>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</si>
  <si>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</si>
  <si>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</si>
  <si>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</si>
  <si>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</si>
  <si>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</si>
  <si>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</si>
  <si>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</si>
  <si>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</si>
  <si>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</si>
  <si>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</si>
  <si>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</si>
  <si>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</si>
  <si>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</si>
  <si>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</si>
  <si>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</si>
  <si>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</si>
  <si>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</si>
  <si>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</si>
  <si>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</si>
  <si>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</si>
  <si>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</si>
  <si>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</si>
  <si>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</si>
  <si>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</si>
  <si>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</si>
  <si>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</si>
  <si>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</si>
  <si>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</si>
  <si>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</si>
  <si>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</si>
  <si>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</si>
  <si>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</si>
  <si>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</si>
  <si>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</si>
  <si>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</si>
  <si>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</si>
  <si>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</si>
  <si>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</si>
  <si>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</si>
  <si>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</si>
  <si>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</si>
  <si>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</si>
  <si>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</si>
  <si>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</si>
  <si>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</si>
  <si>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</si>
  <si>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</si>
  <si>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</si>
  <si>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</si>
  <si>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</si>
  <si>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</si>
  <si>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</si>
  <si>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</si>
  <si>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</si>
  <si>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</si>
  <si>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</si>
  <si>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</si>
  <si>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</si>
  <si>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</si>
  <si>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</si>
  <si>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</si>
  <si>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</si>
  <si>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</si>
  <si>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</si>
  <si>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</si>
  <si>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</si>
  <si>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</si>
  <si>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</si>
  <si>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</si>
  <si>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</si>
  <si>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</si>
  <si>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</si>
  <si>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</si>
  <si>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</si>
  <si>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</si>
  <si>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</si>
  <si>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</si>
  <si>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</si>
  <si>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</si>
  <si>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</si>
  <si>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</si>
  <si>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</si>
  <si>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</si>
  <si>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</si>
  <si>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</si>
  <si>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</si>
  <si>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</si>
  <si>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</si>
  <si>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</si>
  <si>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</si>
  <si>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</si>
  <si>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</si>
  <si>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</si>
  <si>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</si>
  <si>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</si>
  <si>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</si>
  <si>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</si>
  <si>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</si>
  <si>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</si>
  <si>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</si>
  <si>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</si>
  <si>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</si>
  <si>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</si>
  <si>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</si>
  <si>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</si>
  <si>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</si>
  <si>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</si>
  <si>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</si>
  <si>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</si>
  <si>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</si>
  <si>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</si>
  <si>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</si>
  <si>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</si>
  <si>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</si>
  <si>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</si>
  <si>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</si>
  <si>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</si>
  <si>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</si>
  <si>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</si>
  <si>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</si>
  <si>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</si>
  <si>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</si>
  <si>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</si>
  <si>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</si>
  <si>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</si>
  <si>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</si>
  <si>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</si>
  <si>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</si>
  <si>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</si>
  <si>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</si>
  <si>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</si>
  <si>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</si>
  <si>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</si>
  <si>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</si>
  <si>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</si>
  <si>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</si>
  <si>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</si>
  <si>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</si>
  <si>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</si>
  <si>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</si>
  <si>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</si>
  <si>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</si>
  <si>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</si>
  <si>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</si>
  <si>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</si>
  <si>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</si>
  <si>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</si>
  <si>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</si>
  <si>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</si>
  <si>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</si>
  <si>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</si>
  <si>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</si>
  <si>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</si>
  <si>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</si>
  <si>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</si>
  <si>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</si>
  <si>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</si>
  <si>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</si>
  <si>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</si>
  <si>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</si>
  <si>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</si>
  <si>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</si>
  <si>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</si>
  <si>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</si>
  <si>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</si>
  <si>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</si>
  <si>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</si>
  <si>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</si>
  <si>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</si>
  <si>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</si>
  <si>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</si>
  <si>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</si>
  <si>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</si>
  <si>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</si>
  <si>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</si>
  <si>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</si>
  <si>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</si>
  <si>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</si>
  <si>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</si>
  <si>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</si>
  <si>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</si>
  <si>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</si>
  <si>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</si>
  <si>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</si>
  <si>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</si>
  <si>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</si>
  <si>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</si>
  <si>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</si>
  <si>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</si>
  <si>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</si>
  <si>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</si>
  <si>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</si>
  <si>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</si>
  <si>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</si>
  <si>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</si>
  <si>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</si>
  <si>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</si>
  <si>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</si>
  <si>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</si>
  <si>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</si>
  <si>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</si>
  <si>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</si>
  <si>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</si>
  <si>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</si>
  <si>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</si>
  <si>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</si>
  <si>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</si>
  <si>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</si>
  <si>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</si>
  <si>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</si>
  <si>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</si>
  <si>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</si>
  <si>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</si>
  <si>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</si>
  <si>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</si>
  <si>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</si>
  <si>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</si>
  <si>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</si>
  <si>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</si>
  <si>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</si>
  <si>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</si>
  <si>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</si>
  <si>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</si>
  <si>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</si>
  <si>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</si>
  <si>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</si>
  <si>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</si>
  <si>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</si>
  <si>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</si>
  <si>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</si>
  <si>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</si>
  <si>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</si>
  <si>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</si>
  <si>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</si>
  <si>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</si>
  <si>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</si>
  <si>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</si>
  <si>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</si>
  <si>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</si>
  <si>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</si>
  <si>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</si>
  <si>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</si>
  <si>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</si>
  <si>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</si>
  <si>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</si>
  <si>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</si>
  <si>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</si>
  <si>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</si>
  <si>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</si>
  <si>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</si>
  <si>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</si>
  <si>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</si>
  <si>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</si>
  <si>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</si>
  <si>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</si>
  <si>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</si>
  <si>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</si>
  <si>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</si>
  <si>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</si>
  <si>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</si>
  <si>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</si>
  <si>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</si>
  <si>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</si>
  <si>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</si>
  <si>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</si>
  <si>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</si>
  <si>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</si>
  <si>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</si>
  <si>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</si>
  <si>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</si>
  <si>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</si>
  <si>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</si>
  <si>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</si>
  <si>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</si>
  <si>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</si>
  <si>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</si>
  <si>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</si>
  <si>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</si>
  <si>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</si>
  <si>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</si>
  <si>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</si>
  <si>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</si>
  <si>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</si>
  <si>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</si>
  <si>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</si>
  <si>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</si>
  <si>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</si>
  <si>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</si>
  <si>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</si>
  <si>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</si>
  <si>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</si>
  <si>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</si>
  <si>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</si>
  <si>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</si>
  <si>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</si>
  <si>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</si>
  <si>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</si>
  <si>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</si>
  <si>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</si>
  <si>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</si>
  <si>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</si>
  <si>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</si>
  <si>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</si>
  <si>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</si>
  <si>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</si>
  <si>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</si>
  <si>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</si>
  <si>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</si>
  <si>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</si>
  <si>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</si>
  <si>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</si>
  <si>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</si>
  <si>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</si>
  <si>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</si>
  <si>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</si>
  <si>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</si>
  <si>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</si>
  <si>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</si>
  <si>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</si>
  <si>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</si>
  <si>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</si>
  <si>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</si>
  <si>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</si>
  <si>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</si>
  <si>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</si>
  <si>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</si>
  <si>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</si>
  <si>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</si>
  <si>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</si>
  <si>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</si>
  <si>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</si>
  <si>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</si>
  <si>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</si>
  <si>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</si>
  <si>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</si>
  <si>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</si>
  <si>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</si>
  <si>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</si>
  <si>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</si>
  <si>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</si>
  <si>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</si>
  <si>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</si>
  <si>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</si>
  <si>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</si>
  <si>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</si>
  <si>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</si>
  <si>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</si>
  <si>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</si>
  <si>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</si>
  <si>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</si>
  <si>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</si>
  <si>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</si>
  <si>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</si>
  <si>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</si>
  <si>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</si>
  <si>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</si>
  <si>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</si>
  <si>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</si>
  <si>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</si>
  <si>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</si>
  <si>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</si>
  <si>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</si>
  <si>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</si>
  <si>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</si>
  <si>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</si>
  <si>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</si>
  <si>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</si>
  <si>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</si>
  <si>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</si>
  <si>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</si>
  <si>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</si>
  <si>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</si>
  <si>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</si>
  <si>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</si>
  <si>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</si>
  <si>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</si>
  <si>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</si>
  <si>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</si>
  <si>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</si>
  <si>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</si>
  <si>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</si>
  <si>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</si>
  <si>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</si>
  <si>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</si>
  <si>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</si>
  <si>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</si>
  <si>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</si>
  <si>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</si>
  <si>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</si>
  <si>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</si>
  <si>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</si>
  <si>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</si>
  <si>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</si>
  <si>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</si>
  <si>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</si>
  <si>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</si>
  <si>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</si>
  <si>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</si>
  <si>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</si>
  <si>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</si>
  <si>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</si>
  <si>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</si>
  <si>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</si>
  <si>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</si>
  <si>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</si>
  <si>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</si>
  <si>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</si>
  <si>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</si>
  <si>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</si>
  <si>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</si>
  <si>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</si>
  <si>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</si>
  <si>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</si>
  <si>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</si>
  <si>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</si>
  <si>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</si>
  <si>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</si>
  <si>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</si>
  <si>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</si>
  <si>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</si>
  <si>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</si>
  <si>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</si>
  <si>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</si>
  <si>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</si>
  <si>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</si>
  <si>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</si>
  <si>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</si>
  <si>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</si>
  <si>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</si>
  <si>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</si>
  <si>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</si>
  <si>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</si>
  <si>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</si>
  <si>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</si>
  <si>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</si>
  <si>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</si>
  <si>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</si>
  <si>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</si>
  <si>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</si>
  <si>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</si>
  <si>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</si>
  <si>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</si>
  <si>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</si>
  <si>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</si>
  <si>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</si>
  <si>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</si>
  <si>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</si>
  <si>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</si>
  <si>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</si>
  <si>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</si>
  <si>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</si>
  <si>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</si>
  <si>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</si>
  <si>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</si>
  <si>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</si>
  <si>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</si>
  <si>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</si>
  <si>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</si>
  <si>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</si>
  <si>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</si>
  <si>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</si>
  <si>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</si>
  <si>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</si>
  <si>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</si>
  <si>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</si>
  <si>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</si>
  <si>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</si>
  <si>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</si>
  <si>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</si>
  <si>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</si>
  <si>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</si>
  <si>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</si>
  <si>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</si>
  <si>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</si>
  <si>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</si>
  <si>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</si>
  <si>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</si>
  <si>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</si>
  <si>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</si>
  <si>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</si>
  <si>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</si>
  <si>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</si>
  <si>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</si>
  <si>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</si>
  <si>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</si>
  <si>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</si>
  <si>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</si>
  <si>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</si>
  <si>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</si>
  <si>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</si>
  <si>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</si>
  <si>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</si>
  <si>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</si>
  <si>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</si>
  <si>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</si>
  <si>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</si>
  <si>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</si>
  <si>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</si>
  <si>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</si>
  <si>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</si>
  <si>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</si>
  <si>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</si>
  <si>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</si>
  <si>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</si>
  <si>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</si>
  <si>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</si>
  <si>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</si>
  <si>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</si>
  <si>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</si>
  <si>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</si>
  <si>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</si>
  <si>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</si>
  <si>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</si>
  <si>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</si>
  <si>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</si>
  <si>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</si>
  <si>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</si>
  <si>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</si>
  <si>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</si>
  <si>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</si>
  <si>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</si>
  <si>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</si>
  <si>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</si>
  <si>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</si>
  <si>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</si>
  <si>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</si>
  <si>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</si>
  <si>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</si>
  <si>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</si>
  <si>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</si>
  <si>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</si>
  <si>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</si>
  <si>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</si>
  <si>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</si>
  <si>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</si>
  <si>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</si>
  <si>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</si>
  <si>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</si>
  <si>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</si>
  <si>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</si>
  <si>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</si>
  <si>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</si>
  <si>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</si>
  <si>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</si>
  <si>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</si>
  <si>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</si>
  <si>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</si>
  <si>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</si>
  <si>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</si>
  <si>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</si>
  <si>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</si>
  <si>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</si>
  <si>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</si>
  <si>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</si>
  <si>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</si>
  <si>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</si>
  <si>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</si>
  <si>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</si>
  <si>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</si>
  <si>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</si>
  <si>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</si>
  <si>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</si>
  <si>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</si>
  <si>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</si>
  <si>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</si>
  <si>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</si>
  <si>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</si>
  <si>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</si>
  <si>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</si>
  <si>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</si>
  <si>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</si>
  <si>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</si>
  <si>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</si>
  <si>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</si>
  <si>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</si>
  <si>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</si>
  <si>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</si>
  <si>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</si>
  <si>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</si>
  <si>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</si>
  <si>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</si>
  <si>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</si>
  <si>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</si>
  <si>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</si>
  <si>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</si>
  <si>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</si>
  <si>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</si>
  <si>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</si>
  <si>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</si>
  <si>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</si>
  <si>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</si>
  <si>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</si>
  <si>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</si>
  <si>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</si>
  <si>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</si>
  <si>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</si>
  <si>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</si>
  <si>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</si>
  <si>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</si>
  <si>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</si>
  <si>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</si>
  <si>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</si>
  <si>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</si>
  <si>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</si>
  <si>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</si>
  <si>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</si>
  <si>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</si>
  <si>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</si>
  <si>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</si>
  <si>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</si>
  <si>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</si>
  <si>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</si>
  <si>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</si>
  <si>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</si>
  <si>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</si>
  <si>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</si>
  <si>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</si>
  <si>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</si>
  <si>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</si>
  <si>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</si>
  <si>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</si>
  <si>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</si>
  <si>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</si>
  <si>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</si>
  <si>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</si>
  <si>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</si>
  <si>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</si>
  <si>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</si>
  <si>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</si>
  <si>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</si>
  <si>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</si>
  <si>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</si>
  <si>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</si>
  <si>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</si>
  <si>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</si>
  <si>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</si>
  <si>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</si>
  <si>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</si>
  <si>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</si>
  <si>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</si>
  <si>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</si>
  <si>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</si>
  <si>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</si>
  <si>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</si>
  <si>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</si>
  <si>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</si>
  <si>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</si>
  <si>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</si>
  <si>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</si>
  <si>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</si>
  <si>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</si>
  <si>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</si>
  <si>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</si>
  <si>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</si>
  <si>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</si>
  <si>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</si>
  <si>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</si>
  <si>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</si>
  <si>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</si>
  <si>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</si>
  <si>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</si>
  <si>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</si>
  <si>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</si>
  <si>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</si>
  <si>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</si>
  <si>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</si>
  <si>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</si>
  <si>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</si>
  <si>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</si>
  <si>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</si>
  <si>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</si>
  <si>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</si>
  <si>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</si>
  <si>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</si>
  <si>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</si>
  <si>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</si>
  <si>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</si>
  <si>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</si>
  <si>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</si>
  <si>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</si>
  <si>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</si>
  <si>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</si>
  <si>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</si>
  <si>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</si>
  <si>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</si>
  <si>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</si>
  <si>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</si>
  <si>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</si>
  <si>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</si>
  <si>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</si>
  <si>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</si>
  <si>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</si>
  <si>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</si>
  <si>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</si>
  <si>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</si>
  <si>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</si>
  <si>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</si>
  <si>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</si>
  <si>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</si>
  <si>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</si>
  <si>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</si>
  <si>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</si>
  <si>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</si>
  <si>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</si>
  <si>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</si>
  <si>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</si>
  <si>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</si>
  <si>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</si>
  <si>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</si>
  <si>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</si>
  <si>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</si>
  <si>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</si>
  <si>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</si>
  <si>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</si>
  <si>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</si>
  <si>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</si>
  <si>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</si>
  <si>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</si>
  <si>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</si>
  <si>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</si>
  <si>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</si>
  <si>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</si>
  <si>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</si>
  <si>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</si>
  <si>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</si>
  <si>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</si>
  <si>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</si>
  <si>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</si>
  <si>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</si>
  <si>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</si>
  <si>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</si>
  <si>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</si>
  <si>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</si>
  <si>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</si>
  <si>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</si>
  <si>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</si>
  <si>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</si>
  <si>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</si>
  <si>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</si>
  <si>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</si>
  <si>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</si>
  <si>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</si>
  <si>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</si>
  <si>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</si>
  <si>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</si>
  <si>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</si>
  <si>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</si>
  <si>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</si>
  <si>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</si>
  <si>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</si>
  <si>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</si>
  <si>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</si>
  <si>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</si>
  <si>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</si>
  <si>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</si>
  <si>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</si>
  <si>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</si>
  <si>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</si>
  <si>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</si>
  <si>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</si>
  <si>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</si>
  <si>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</si>
  <si>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</si>
  <si>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</si>
  <si>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</si>
  <si>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</si>
  <si>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</si>
  <si>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</si>
  <si>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</si>
  <si>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</si>
  <si>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</si>
  <si>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</si>
  <si>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</si>
  <si>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</si>
  <si>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</si>
  <si>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</si>
  <si>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</si>
  <si>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</si>
  <si>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</si>
  <si>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</si>
  <si>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</si>
  <si>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</si>
  <si>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</si>
  <si>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</si>
  <si>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</si>
  <si>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</si>
  <si>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</si>
  <si>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</si>
  <si>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</si>
  <si>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</si>
  <si>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</si>
  <si>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</si>
  <si>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</si>
  <si>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</si>
  <si>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</si>
  <si>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</si>
  <si>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</si>
  <si>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</si>
  <si>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</si>
  <si>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</si>
  <si>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</si>
  <si>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</si>
  <si>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</si>
  <si>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</si>
  <si>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</si>
  <si>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</si>
  <si>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</si>
  <si>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</si>
  <si>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</si>
  <si>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</si>
  <si>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</si>
  <si>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</si>
  <si>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</si>
  <si>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</si>
  <si>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</si>
  <si>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</si>
  <si>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</si>
  <si>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</si>
  <si>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</si>
  <si>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</si>
  <si>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</si>
  <si>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</si>
  <si>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</si>
  <si>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</si>
  <si>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</si>
  <si>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</si>
  <si>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</si>
  <si>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</si>
  <si>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</si>
  <si>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</si>
  <si>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</si>
  <si>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</si>
  <si>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</si>
  <si>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</si>
  <si>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</si>
  <si>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</si>
  <si>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</si>
  <si>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</si>
  <si>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</si>
  <si>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</si>
  <si>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</si>
  <si>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</si>
  <si>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</si>
  <si>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</si>
  <si>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</si>
  <si>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</si>
  <si>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</si>
  <si>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</si>
  <si>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</si>
  <si>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</si>
  <si>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</si>
  <si>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</si>
  <si>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</si>
  <si>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</si>
  <si>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</si>
  <si>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</si>
  <si>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</si>
  <si>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</si>
  <si>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</si>
  <si>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</si>
  <si>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</si>
  <si>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</si>
  <si>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</si>
  <si>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</si>
  <si>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</si>
  <si>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</si>
  <si>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</si>
  <si>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</si>
  <si>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</si>
  <si>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</si>
  <si>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</si>
  <si>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</si>
  <si>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</si>
  <si>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</si>
  <si>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</si>
  <si>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</si>
  <si>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</si>
  <si>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</si>
  <si>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</si>
  <si>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</si>
  <si>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</si>
  <si>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</si>
  <si>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</si>
  <si>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</si>
  <si>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</si>
  <si>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</si>
  <si>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</si>
  <si>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</si>
  <si>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</si>
  <si>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</si>
  <si>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</si>
  <si>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</si>
  <si>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</si>
  <si>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</si>
  <si>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</si>
  <si>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</si>
  <si>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</si>
  <si>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</si>
  <si>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</si>
  <si>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</si>
  <si>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</si>
  <si>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</si>
  <si>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</si>
  <si>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</si>
  <si>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</si>
  <si>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</si>
  <si>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</si>
  <si>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</si>
  <si>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</si>
  <si>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</si>
  <si>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</si>
  <si>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</si>
  <si>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</si>
  <si>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</si>
  <si>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</si>
  <si>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</si>
  <si>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</si>
  <si>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</si>
  <si>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</si>
  <si>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</si>
  <si>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</si>
  <si>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</si>
  <si>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</si>
  <si>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</si>
  <si>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</si>
  <si>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</si>
  <si>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</si>
  <si>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</si>
  <si>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</si>
  <si>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</si>
  <si>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</si>
  <si>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</si>
  <si>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</si>
  <si>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</si>
  <si>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</si>
  <si>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</si>
  <si>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</si>
  <si>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</si>
  <si>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</si>
  <si>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</si>
  <si>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</si>
  <si>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</si>
  <si>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</si>
  <si>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</si>
  <si>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</si>
  <si>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</si>
  <si>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</si>
  <si>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</si>
  <si>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</si>
  <si>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</si>
  <si>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</si>
  <si>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</si>
  <si>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</si>
  <si>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</si>
  <si>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</si>
  <si>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</si>
  <si>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</si>
  <si>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</si>
  <si>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</si>
  <si>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</si>
  <si>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</si>
  <si>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</si>
  <si>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</si>
  <si>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</si>
  <si>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</si>
  <si>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</si>
  <si>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</si>
  <si>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</si>
  <si>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</si>
  <si>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</si>
  <si>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</si>
  <si>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</si>
  <si>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</si>
  <si>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</si>
  <si>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</si>
  <si>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</si>
  <si>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</si>
  <si>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</si>
  <si>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</si>
  <si>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</si>
  <si>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</si>
  <si>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</si>
  <si>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</si>
  <si>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</si>
  <si>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</si>
  <si>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</si>
  <si>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</si>
  <si>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</si>
  <si>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</si>
  <si>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</si>
  <si>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</si>
  <si>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</si>
  <si>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</si>
  <si>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</si>
  <si>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</si>
  <si>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</si>
  <si>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</si>
  <si>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</si>
  <si>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</si>
  <si>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</si>
  <si>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</si>
  <si>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</si>
  <si>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</si>
  <si>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</si>
  <si>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</si>
  <si>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</si>
  <si>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</si>
  <si>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</si>
  <si>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</si>
  <si>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</si>
  <si>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</si>
  <si>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</si>
  <si>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</si>
  <si>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</si>
  <si>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</si>
  <si>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</si>
  <si>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</si>
  <si>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</si>
  <si>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</si>
  <si>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</si>
  <si>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</si>
  <si>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</si>
  <si>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</si>
  <si>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</si>
  <si>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</si>
  <si>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</si>
  <si>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</si>
  <si>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</si>
  <si>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</si>
  <si>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</si>
  <si>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</si>
  <si>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</si>
  <si>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</si>
  <si>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</si>
  <si>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</si>
  <si>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</si>
  <si>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</si>
  <si>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</si>
  <si>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</si>
  <si>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</si>
  <si>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</si>
  <si>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</si>
  <si>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</si>
  <si>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</si>
  <si>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</si>
  <si>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</si>
  <si>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</si>
  <si>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</si>
  <si>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</si>
  <si>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</si>
  <si>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</si>
  <si>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</si>
  <si>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</si>
  <si>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</si>
  <si>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</si>
  <si>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</si>
  <si>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</si>
  <si>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</si>
  <si>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</si>
  <si>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</si>
  <si>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</si>
  <si>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</si>
  <si>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</si>
  <si>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</si>
  <si>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</si>
  <si>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</si>
  <si>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</si>
  <si>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</si>
  <si>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</si>
  <si>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</si>
  <si>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</si>
  <si>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</si>
  <si>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</si>
  <si>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</si>
  <si>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</si>
  <si>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</si>
  <si>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</si>
  <si>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</si>
  <si>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</si>
  <si>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</si>
  <si>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</si>
  <si>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</si>
  <si>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</si>
  <si>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</si>
  <si>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</si>
  <si>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</si>
  <si>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</si>
  <si>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</si>
  <si>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</si>
  <si>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</si>
  <si>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</si>
  <si>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</si>
  <si>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</si>
  <si>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</si>
  <si>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</si>
  <si>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</si>
  <si>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</si>
  <si>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</si>
  <si>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</si>
  <si>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</si>
  <si>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</si>
  <si>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</si>
  <si>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</si>
  <si>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</si>
  <si>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</si>
  <si>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</si>
  <si>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</si>
  <si>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</si>
  <si>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</si>
  <si>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</si>
  <si>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</si>
  <si>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</si>
  <si>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</si>
  <si>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</si>
  <si>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</si>
  <si>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</si>
  <si>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</si>
  <si>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</si>
  <si>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</si>
  <si>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</si>
  <si>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</si>
  <si>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</si>
  <si>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</si>
  <si>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</si>
  <si>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</si>
  <si>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</si>
  <si>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</si>
  <si>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</si>
  <si>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</si>
  <si>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</si>
  <si>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</si>
  <si>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</si>
  <si>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</si>
  <si>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</si>
  <si>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</si>
  <si>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</si>
  <si>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</si>
  <si>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</si>
  <si>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</si>
  <si>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</si>
  <si>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</si>
  <si>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</si>
  <si>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</si>
  <si>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</si>
  <si>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</si>
  <si>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</si>
  <si>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</si>
  <si>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</si>
  <si>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</si>
  <si>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</si>
  <si>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</si>
  <si>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</si>
  <si>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</si>
  <si>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</si>
  <si>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</si>
  <si>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</si>
  <si>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</si>
  <si>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</si>
  <si>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</si>
  <si>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</si>
  <si>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</si>
  <si>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</si>
  <si>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</si>
  <si>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</si>
  <si>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</si>
  <si>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</si>
  <si>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</si>
  <si>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</si>
  <si>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</si>
  <si>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</si>
  <si>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</si>
  <si>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</si>
  <si>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</si>
  <si>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</si>
  <si>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</si>
  <si>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</si>
  <si>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</si>
  <si>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</si>
  <si>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</si>
  <si>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</si>
  <si>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</si>
  <si>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</si>
  <si>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</si>
  <si>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</si>
  <si>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</si>
  <si>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</si>
  <si>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</si>
  <si>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</si>
  <si>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</si>
  <si>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</si>
  <si>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</si>
  <si>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</si>
  <si>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</si>
  <si>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</si>
  <si>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</si>
  <si>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</si>
  <si>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</si>
  <si>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</si>
  <si>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</si>
  <si>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</si>
  <si>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</si>
  <si>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</si>
  <si>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</si>
  <si>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</si>
  <si>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</si>
  <si>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</si>
  <si>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</si>
  <si>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</si>
  <si>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</si>
  <si>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</si>
  <si>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</si>
  <si>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</si>
  <si>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</si>
  <si>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</si>
  <si>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</si>
  <si>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</si>
  <si>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</si>
  <si>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</si>
  <si>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</si>
  <si>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</si>
  <si>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</si>
  <si>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</si>
  <si>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</si>
  <si>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</si>
  <si>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</si>
  <si>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</si>
  <si>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</si>
  <si>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</si>
  <si>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</si>
  <si>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</si>
  <si>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</si>
  <si>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</si>
  <si>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</si>
  <si>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</si>
  <si>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</si>
  <si>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</si>
  <si>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</si>
  <si>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</si>
  <si>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</si>
  <si>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</si>
  <si>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</si>
  <si>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</si>
  <si>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</si>
  <si>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</si>
  <si>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</si>
  <si>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</si>
  <si>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</si>
  <si>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</si>
  <si>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</si>
  <si>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</si>
  <si>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</si>
  <si>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</si>
  <si>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</si>
  <si>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</si>
  <si>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</si>
  <si>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</si>
  <si>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</si>
  <si>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</si>
  <si>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</si>
  <si>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</si>
  <si>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</si>
  <si>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</si>
  <si>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</si>
  <si>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</si>
  <si>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</si>
  <si>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</si>
  <si>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</si>
  <si>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</si>
  <si>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</si>
  <si>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</si>
  <si>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</si>
  <si>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</si>
  <si>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</si>
  <si>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</si>
  <si>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</si>
  <si>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</si>
  <si>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</si>
  <si>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</si>
  <si>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</si>
  <si>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</si>
  <si>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</si>
  <si>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</si>
  <si>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</si>
  <si>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</si>
  <si>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</si>
  <si>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</si>
  <si>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</si>
  <si>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</si>
  <si>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</si>
  <si>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</si>
  <si>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</si>
  <si>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</si>
  <si>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</si>
  <si>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</si>
  <si>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</si>
  <si>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</si>
  <si>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</si>
  <si>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</si>
  <si>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</si>
  <si>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</si>
  <si>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</si>
  <si>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</si>
  <si>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</si>
  <si>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</si>
  <si>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</si>
  <si>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</si>
  <si>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</si>
  <si>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</si>
  <si>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</si>
  <si>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</si>
  <si>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</si>
  <si>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</si>
  <si>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</si>
  <si>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</si>
  <si>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</si>
  <si>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</si>
  <si>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</si>
  <si>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</si>
  <si>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</si>
  <si>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</si>
  <si>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</si>
  <si>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</si>
  <si>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</si>
  <si>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</si>
  <si>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</si>
  <si>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</si>
  <si>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</si>
  <si>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</si>
  <si>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</si>
  <si>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</si>
  <si>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</si>
  <si>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</si>
  <si>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</si>
  <si>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</si>
  <si>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</si>
  <si>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</si>
  <si>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</si>
  <si>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</si>
  <si>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</si>
  <si>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</si>
  <si>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</si>
  <si>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</si>
  <si>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</si>
  <si>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</si>
  <si>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</si>
  <si>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</si>
  <si>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</si>
  <si>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</si>
  <si>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</si>
  <si>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</si>
  <si>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</si>
  <si>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</si>
  <si>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</si>
  <si>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</si>
  <si>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</si>
  <si>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</si>
  <si>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</si>
  <si>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</si>
  <si>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</si>
  <si>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</si>
  <si>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</si>
  <si>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</si>
  <si>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</si>
  <si>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</si>
  <si>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</si>
  <si>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</si>
  <si>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</si>
  <si>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</si>
  <si>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</si>
  <si>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</si>
  <si>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</si>
  <si>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</si>
  <si>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</si>
  <si>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</si>
  <si>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</si>
  <si>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</si>
  <si>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</si>
  <si>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</si>
  <si>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</si>
  <si>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</si>
  <si>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</si>
  <si>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</si>
  <si>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</si>
  <si>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</si>
  <si>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</si>
  <si>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</si>
  <si>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</si>
  <si>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</si>
  <si>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</si>
  <si>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</si>
  <si>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</si>
  <si>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</si>
  <si>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</si>
  <si>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</si>
  <si>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</si>
  <si>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</si>
  <si>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</si>
  <si>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</si>
  <si>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</si>
  <si>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</si>
  <si>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</si>
  <si>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</si>
  <si>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</si>
  <si>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</si>
  <si>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</si>
  <si>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</si>
  <si>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</si>
  <si>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</si>
  <si>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</si>
  <si>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</si>
  <si>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</si>
  <si>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</si>
  <si>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</si>
  <si>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</si>
  <si>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</si>
  <si>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</si>
  <si>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</si>
  <si>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</si>
  <si>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</si>
  <si>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</si>
  <si>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</si>
  <si>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</si>
  <si>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</si>
  <si>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</si>
  <si>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</si>
  <si>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</si>
  <si>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</si>
  <si>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</si>
  <si>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</si>
  <si>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</si>
  <si>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</si>
  <si>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</si>
  <si>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</si>
  <si>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</si>
  <si>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</si>
  <si>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</si>
  <si>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</si>
  <si>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</si>
  <si>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</si>
  <si>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</si>
  <si>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</si>
  <si>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</si>
  <si>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</si>
  <si>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</si>
  <si>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</si>
  <si>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</si>
  <si>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</si>
  <si>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</si>
  <si>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</si>
  <si>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</si>
  <si>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</si>
  <si>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</si>
  <si>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</si>
  <si>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</si>
  <si>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</si>
  <si>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</si>
  <si>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</si>
  <si>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</si>
  <si>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</si>
  <si>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</si>
  <si>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</si>
  <si>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</si>
  <si>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</si>
  <si>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</si>
  <si>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</si>
  <si>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</si>
  <si>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</si>
  <si>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</si>
  <si>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</si>
  <si>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</si>
  <si>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</si>
  <si>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</si>
  <si>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</si>
  <si>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</si>
  <si>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</si>
  <si>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</si>
  <si>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</si>
  <si>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</si>
  <si>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</si>
  <si>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</si>
  <si>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</si>
  <si>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</si>
  <si>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</si>
  <si>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</si>
  <si>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</si>
  <si>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</si>
  <si>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</si>
  <si>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</si>
  <si>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</si>
  <si>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</si>
  <si>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</si>
  <si>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</si>
  <si>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</si>
  <si>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</si>
  <si>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</si>
  <si>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</si>
  <si>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</si>
  <si>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</si>
  <si>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</si>
  <si>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</si>
  <si>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</si>
  <si>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</si>
  <si>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</si>
  <si>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</si>
  <si>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</si>
  <si>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</si>
  <si>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</si>
  <si>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</si>
  <si>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</si>
  <si>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</si>
  <si>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</si>
  <si>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</si>
  <si>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</si>
  <si>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</si>
  <si>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</si>
  <si>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</si>
  <si>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</si>
  <si>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</si>
  <si>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</si>
  <si>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</si>
  <si>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</si>
  <si>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</si>
  <si>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</si>
  <si>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</si>
  <si>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</si>
  <si>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</si>
  <si>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</si>
  <si>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</si>
  <si>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</si>
  <si>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</si>
  <si>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</si>
  <si>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</si>
  <si>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</si>
  <si>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</si>
  <si>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</si>
  <si>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</si>
  <si>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</si>
  <si>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</si>
  <si>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</si>
  <si>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</si>
  <si>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</si>
  <si>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</si>
  <si>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</si>
  <si>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</si>
  <si>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</si>
  <si>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</si>
  <si>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</si>
  <si>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</si>
  <si>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</si>
  <si>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</si>
  <si>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</si>
  <si>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</si>
  <si>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</si>
  <si>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</si>
  <si>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</si>
  <si>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</si>
  <si>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</si>
  <si>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</si>
  <si>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</si>
  <si>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</si>
  <si>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</si>
  <si>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</si>
  <si>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</si>
  <si>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</si>
  <si>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</si>
  <si>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</si>
  <si>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</si>
  <si>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</si>
  <si>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</si>
  <si>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</si>
  <si>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</si>
  <si>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</si>
  <si>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</si>
  <si>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</si>
  <si>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</si>
  <si>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</si>
  <si>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</si>
  <si>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</si>
  <si>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</si>
  <si>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</si>
  <si>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</si>
  <si>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</si>
  <si>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</si>
  <si>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</si>
  <si>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</si>
  <si>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</si>
  <si>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</si>
  <si>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</si>
  <si>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</si>
  <si>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</si>
  <si>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</si>
  <si>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</si>
  <si>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</si>
  <si>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</si>
  <si>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</si>
  <si>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</si>
  <si>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</si>
  <si>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</si>
  <si>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</si>
  <si>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</si>
  <si>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</si>
  <si>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</si>
  <si>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</si>
  <si>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</si>
  <si>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</si>
  <si>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</si>
  <si>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</si>
  <si>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</si>
  <si>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</si>
  <si>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</si>
  <si>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</si>
  <si>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</si>
  <si>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</si>
  <si>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</si>
  <si>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</si>
  <si>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</si>
  <si>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</si>
  <si>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</si>
  <si>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</si>
  <si>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</si>
  <si>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</si>
  <si>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</si>
  <si>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</si>
  <si>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</si>
  <si>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</si>
  <si>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</si>
  <si>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</si>
  <si>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</si>
  <si>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</si>
  <si>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</si>
  <si>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</si>
  <si>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</si>
  <si>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</si>
  <si>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</si>
  <si>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</si>
  <si>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</si>
  <si>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</si>
  <si>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</si>
  <si>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</si>
  <si>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</si>
  <si>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</si>
  <si>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</si>
  <si>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</si>
  <si>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</si>
  <si>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</si>
  <si>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</si>
  <si>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</si>
  <si>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</si>
  <si>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</si>
  <si>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</si>
  <si>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</si>
  <si>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</si>
  <si>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</si>
  <si>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</si>
  <si>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</si>
  <si>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</si>
  <si>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</si>
  <si>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</si>
  <si>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</si>
  <si>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</si>
  <si>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</si>
  <si>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</si>
  <si>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</si>
  <si>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</si>
  <si>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</si>
  <si>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</si>
  <si>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</si>
  <si>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</si>
  <si>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</si>
  <si>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</si>
  <si>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</si>
  <si>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</si>
  <si>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</si>
  <si>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</si>
  <si>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</si>
  <si>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</si>
  <si>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</si>
  <si>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</si>
  <si>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</si>
  <si>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</si>
  <si>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</si>
  <si>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</si>
  <si>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</si>
  <si>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</si>
  <si>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</si>
  <si>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</si>
  <si>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</si>
  <si>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</si>
  <si>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</si>
  <si>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</si>
  <si>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</si>
  <si>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</si>
  <si>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</si>
  <si>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</si>
  <si>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</si>
  <si>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</si>
  <si>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</si>
  <si>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</si>
  <si>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</si>
  <si>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</si>
  <si>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</si>
  <si>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</si>
  <si>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</si>
  <si>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</si>
  <si>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</si>
  <si>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</si>
  <si>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</si>
  <si>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</si>
  <si>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</si>
  <si>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</si>
  <si>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</si>
  <si>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</si>
  <si>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</si>
  <si>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</si>
  <si>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</si>
  <si>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</si>
  <si>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</si>
  <si>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</si>
  <si>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</si>
  <si>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</si>
  <si>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</si>
  <si>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</si>
  <si>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</si>
  <si>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</si>
  <si>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</si>
  <si>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</si>
  <si>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</si>
  <si>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</si>
  <si>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</si>
  <si>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</si>
  <si>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</si>
  <si>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</si>
  <si>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</si>
  <si>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</si>
  <si>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</si>
  <si>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</si>
  <si>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</si>
  <si>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</si>
  <si>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</si>
  <si>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</si>
  <si>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</si>
  <si>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</si>
  <si>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</si>
  <si>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</si>
  <si>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</si>
  <si>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</si>
  <si>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</si>
  <si>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</si>
  <si>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</si>
  <si>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</si>
  <si>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</si>
  <si>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</si>
  <si>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</si>
  <si>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</si>
  <si>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</si>
  <si>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</si>
  <si>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</si>
  <si>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</si>
  <si>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</si>
  <si>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</si>
  <si>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</si>
  <si>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</si>
  <si>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</si>
  <si>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</si>
  <si>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</si>
  <si>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</si>
  <si>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</si>
  <si>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</si>
  <si>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</si>
  <si>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</si>
  <si>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</si>
  <si>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</si>
  <si>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</si>
  <si>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</si>
  <si>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</si>
  <si>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</si>
  <si>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</si>
  <si>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</si>
  <si>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</si>
  <si>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</si>
  <si>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</si>
  <si>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</si>
  <si>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</si>
  <si>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</si>
  <si>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</si>
  <si>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</si>
  <si>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</si>
  <si>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</si>
  <si>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</si>
  <si>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</si>
  <si>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</si>
  <si>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</si>
  <si>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</si>
  <si>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</si>
  <si>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</si>
  <si>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</si>
  <si>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</si>
  <si>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</si>
  <si>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</si>
  <si>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</si>
  <si>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</si>
  <si>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</si>
  <si>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</si>
  <si>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</si>
  <si>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</si>
  <si>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</si>
  <si>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</si>
  <si>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</si>
  <si>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</si>
  <si>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</si>
  <si>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</si>
  <si>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</si>
  <si>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</si>
  <si>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</si>
  <si>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</si>
  <si>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</si>
  <si>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</si>
  <si>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</si>
  <si>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</si>
  <si>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</si>
  <si>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</si>
  <si>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</si>
  <si>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</si>
  <si>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</si>
  <si>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</si>
  <si>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</si>
  <si>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</si>
  <si>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</si>
  <si>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</si>
  <si>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</si>
  <si>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</si>
  <si>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</si>
  <si>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</si>
  <si>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</si>
  <si>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</si>
  <si>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</si>
  <si>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</si>
  <si>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</si>
  <si>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</si>
  <si>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</si>
  <si>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</si>
  <si>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</si>
  <si>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</si>
  <si>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</si>
  <si>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</si>
  <si>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</si>
  <si>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</si>
  <si>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</si>
  <si>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</si>
  <si>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</si>
  <si>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</si>
  <si>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</si>
  <si>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</si>
  <si>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</si>
  <si>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</si>
  <si>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</si>
  <si>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</si>
  <si>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</si>
  <si>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</si>
  <si>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</si>
  <si>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</si>
  <si>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</si>
  <si>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</si>
  <si>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</si>
  <si>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</si>
  <si>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</si>
  <si>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</si>
  <si>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</si>
  <si>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</si>
  <si>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</si>
  <si>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</si>
  <si>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</si>
  <si>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</si>
  <si>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</si>
  <si>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</si>
  <si>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</si>
  <si>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</si>
  <si>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</si>
  <si>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</si>
  <si>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</si>
  <si>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</si>
  <si>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</si>
  <si>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</si>
  <si>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</si>
  <si>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</si>
  <si>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</si>
  <si>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</si>
  <si>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</si>
  <si>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</si>
  <si>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</si>
  <si>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</si>
  <si>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</si>
  <si>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</si>
  <si>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</si>
  <si>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</si>
  <si>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</si>
  <si>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</si>
  <si>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</si>
  <si>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</si>
  <si>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</si>
  <si>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</si>
  <si>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</si>
  <si>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</si>
  <si>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</si>
  <si>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</si>
  <si>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</si>
  <si>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</si>
  <si>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</si>
  <si>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</si>
  <si>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</si>
  <si>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</si>
  <si>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</si>
  <si>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</si>
  <si>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</si>
  <si>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</si>
  <si>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</si>
  <si>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</si>
  <si>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</si>
  <si>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</si>
  <si>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</si>
  <si>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</si>
  <si>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</si>
  <si>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</si>
  <si>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</si>
  <si>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</si>
  <si>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</si>
  <si>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</si>
  <si>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</si>
  <si>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</si>
  <si>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</si>
  <si>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</si>
  <si>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</si>
  <si>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</si>
  <si>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</si>
  <si>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</si>
  <si>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</si>
  <si>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</si>
  <si>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</si>
  <si>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</si>
  <si>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</si>
  <si>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</si>
  <si>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</si>
  <si>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</si>
  <si>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</si>
  <si>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</si>
  <si>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</si>
  <si>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</si>
  <si>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</si>
  <si>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</si>
  <si>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</si>
  <si>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</si>
  <si>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</si>
  <si>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</si>
  <si>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</si>
  <si>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</si>
  <si>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</si>
  <si>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</si>
  <si>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</si>
  <si>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</si>
  <si>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</si>
  <si>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</si>
  <si>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</si>
  <si>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</si>
  <si>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</si>
  <si>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</si>
  <si>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</si>
  <si>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</si>
  <si>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</si>
  <si>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</si>
  <si>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</si>
  <si>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</si>
  <si>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</si>
  <si>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</si>
  <si>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</si>
  <si>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</si>
  <si>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</si>
  <si>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</si>
  <si>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</si>
  <si>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</si>
  <si>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</si>
  <si>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</si>
  <si>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</si>
  <si>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</si>
  <si>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</si>
  <si>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</si>
  <si>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</si>
  <si>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</si>
  <si>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</si>
  <si>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</si>
  <si>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</si>
  <si>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</si>
  <si>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</si>
  <si>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</si>
  <si>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</si>
  <si>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</si>
  <si>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</si>
  <si>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</si>
  <si>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</si>
  <si>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</si>
  <si>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</si>
  <si>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</si>
  <si>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</si>
  <si>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</si>
  <si>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</si>
  <si>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</si>
  <si>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</si>
  <si>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</si>
  <si>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</si>
  <si>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</si>
  <si>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</si>
  <si>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</si>
  <si>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</si>
  <si>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</si>
  <si>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</si>
  <si>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</si>
  <si>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</si>
  <si>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</si>
  <si>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</si>
  <si>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</si>
  <si>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</si>
  <si>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</si>
  <si>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</si>
  <si>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</si>
  <si>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</si>
  <si>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</si>
  <si>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</si>
  <si>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</si>
  <si>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</si>
  <si>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</si>
  <si>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</si>
  <si>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</si>
  <si>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</si>
  <si>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</si>
  <si>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</si>
  <si>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</si>
  <si>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</si>
  <si>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</si>
  <si>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</si>
  <si>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</si>
  <si>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</si>
  <si>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</si>
  <si>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</si>
  <si>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</si>
  <si>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</si>
  <si>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</si>
  <si>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</si>
  <si>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</si>
  <si>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</si>
  <si>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</si>
  <si>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</si>
  <si>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</si>
  <si>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</si>
  <si>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</si>
  <si>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</si>
  <si>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</si>
  <si>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</si>
  <si>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</si>
  <si>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</si>
  <si>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</si>
  <si>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</si>
  <si>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</si>
  <si>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</si>
  <si>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</si>
  <si>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</si>
  <si>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</si>
  <si>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</si>
  <si>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</si>
  <si>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</si>
  <si>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</si>
  <si>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</si>
  <si>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</si>
  <si>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</si>
  <si>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</si>
  <si>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</si>
  <si>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</si>
  <si>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</si>
  <si>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</si>
  <si>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</si>
  <si>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</si>
  <si>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</si>
  <si>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</si>
  <si>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</si>
  <si>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</si>
  <si>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</si>
  <si>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</si>
  <si>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</si>
  <si>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</si>
  <si>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</si>
  <si>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</si>
  <si>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</si>
  <si>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</si>
  <si>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</si>
  <si>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</si>
  <si>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</si>
  <si>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</si>
  <si>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</si>
  <si>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</si>
  <si>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</si>
  <si>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</si>
  <si>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</si>
  <si>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</si>
  <si>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</si>
  <si>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</si>
  <si>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</si>
  <si>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</si>
  <si>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</si>
  <si>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</si>
  <si>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</si>
  <si>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</si>
  <si>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</si>
  <si>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</si>
  <si>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</si>
  <si>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</si>
  <si>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</si>
  <si>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</si>
  <si>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</si>
  <si>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</si>
  <si>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</si>
  <si>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</si>
  <si>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</si>
  <si>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</si>
  <si>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</si>
  <si>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</si>
  <si>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</si>
  <si>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</si>
  <si>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</si>
  <si>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</si>
  <si>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</si>
  <si>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</si>
  <si>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</si>
  <si>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</si>
  <si>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</si>
  <si>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</si>
  <si>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</si>
  <si>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</si>
  <si>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</si>
  <si>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</si>
  <si>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</si>
  <si>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</si>
  <si>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</si>
  <si>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</si>
  <si>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</si>
  <si>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</si>
  <si>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</si>
  <si>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</si>
  <si>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</si>
  <si>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</si>
  <si>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</si>
  <si>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</si>
  <si>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</si>
  <si>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</si>
  <si>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</si>
  <si>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</si>
  <si>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</si>
  <si>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</si>
  <si>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</si>
  <si>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</si>
  <si>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</si>
  <si>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</si>
  <si>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</si>
  <si>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</si>
  <si>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</si>
  <si>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</si>
  <si>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</si>
  <si>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</si>
  <si>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</si>
  <si>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</si>
  <si>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</si>
  <si>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</si>
  <si>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</si>
  <si>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</si>
  <si>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</si>
  <si>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</si>
  <si>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</si>
  <si>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</si>
  <si>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</si>
  <si>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</si>
  <si>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</si>
  <si>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</si>
  <si>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</si>
  <si>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</si>
  <si>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</si>
  <si>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</si>
  <si>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</si>
  <si>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</si>
  <si>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</si>
  <si>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</si>
  <si>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</si>
  <si>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</si>
  <si>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</si>
  <si>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</si>
  <si>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</si>
  <si>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</si>
  <si>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</si>
  <si>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</si>
  <si>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</si>
  <si>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</si>
  <si>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</si>
  <si>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</si>
  <si>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</si>
  <si>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</si>
  <si>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</si>
  <si>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</si>
  <si>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</si>
  <si>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</si>
  <si>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</si>
  <si>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</si>
  <si>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</si>
  <si>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</si>
  <si>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</si>
  <si>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</si>
  <si>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</si>
  <si>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</si>
  <si>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</si>
  <si>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</si>
  <si>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</si>
  <si>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</si>
  <si>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</si>
  <si>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</si>
  <si>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</si>
  <si>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</si>
  <si>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</si>
  <si>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</si>
  <si>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</si>
  <si>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</si>
  <si>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</si>
  <si>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</si>
  <si>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</si>
  <si>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</si>
  <si>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</si>
  <si>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</si>
  <si>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</si>
  <si>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</si>
  <si>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</si>
  <si>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</si>
  <si>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</si>
  <si>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</si>
  <si>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</si>
  <si>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</si>
  <si>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</si>
  <si>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</si>
  <si>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</si>
  <si>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</si>
  <si>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</si>
  <si>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</si>
  <si>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</si>
  <si>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</si>
  <si>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</si>
  <si>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</si>
  <si>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</si>
  <si>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</si>
  <si>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</si>
  <si>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</si>
  <si>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</si>
  <si>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</si>
  <si>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</si>
  <si>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</si>
  <si>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</si>
  <si>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</si>
  <si>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</si>
  <si>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</si>
  <si>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</si>
  <si>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</si>
  <si>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</si>
  <si>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</si>
  <si>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</si>
  <si>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</si>
  <si>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</si>
  <si>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</si>
  <si>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</si>
  <si>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</si>
  <si>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</si>
  <si>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</si>
  <si>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</si>
  <si>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</si>
  <si>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</si>
  <si>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</si>
  <si>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</si>
  <si>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</si>
  <si>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</si>
  <si>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</si>
  <si>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</si>
  <si>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</si>
  <si>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</si>
  <si>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</si>
  <si>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</si>
  <si>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</si>
  <si>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</si>
  <si>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</si>
  <si>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</si>
  <si>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</si>
  <si>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</si>
  <si>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</si>
  <si>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</si>
  <si>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</si>
  <si>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</si>
  <si>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</si>
  <si>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</si>
  <si>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</si>
  <si>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</si>
  <si>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</si>
  <si>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</si>
  <si>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</si>
  <si>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</si>
  <si>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</si>
  <si>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</si>
  <si>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</si>
  <si>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</si>
  <si>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</si>
  <si>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</si>
  <si>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</si>
  <si>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</si>
  <si>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</si>
  <si>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</si>
  <si>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</si>
  <si>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</si>
  <si>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</si>
  <si>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</si>
  <si>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</si>
  <si>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</si>
  <si>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</si>
  <si>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</si>
  <si>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</si>
  <si>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</si>
  <si>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</si>
  <si>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</si>
  <si>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</si>
  <si>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</si>
  <si>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</si>
  <si>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</si>
  <si>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</si>
  <si>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</si>
  <si>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</si>
  <si>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</si>
  <si>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</si>
  <si>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</si>
  <si>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</si>
  <si>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</si>
  <si>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</si>
  <si>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</si>
  <si>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</si>
  <si>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</si>
  <si>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</si>
  <si>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</si>
  <si>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</si>
  <si>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</si>
  <si>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</si>
  <si>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</si>
  <si>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</si>
  <si>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</si>
  <si>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</si>
  <si>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</si>
  <si>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</si>
  <si>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</si>
  <si>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</si>
  <si>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</si>
  <si>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</si>
  <si>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</si>
  <si>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</si>
  <si>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</si>
  <si>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</si>
  <si>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</si>
  <si>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</si>
  <si>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</si>
  <si>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</si>
  <si>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</si>
  <si>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</si>
  <si>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</si>
  <si>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</si>
  <si>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</si>
  <si>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</si>
  <si>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</si>
  <si>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</si>
  <si>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</si>
  <si>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</si>
  <si>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</si>
  <si>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</si>
  <si>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</si>
  <si>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</si>
  <si>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</si>
  <si>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</si>
  <si>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</si>
  <si>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</si>
  <si>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</si>
  <si>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</si>
  <si>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</si>
  <si>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</si>
  <si>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</si>
  <si>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</si>
  <si>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</si>
  <si>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</si>
  <si>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</si>
  <si>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</si>
  <si>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</si>
  <si>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</si>
  <si>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</si>
  <si>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</si>
  <si>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</si>
  <si>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</si>
  <si>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</si>
  <si>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</si>
  <si>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</si>
  <si>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</si>
  <si>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</si>
  <si>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</si>
  <si>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</si>
  <si>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</si>
  <si>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</si>
  <si>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</si>
  <si>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</si>
  <si>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</si>
  <si>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</si>
  <si>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</si>
  <si>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</si>
  <si>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</si>
  <si>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</si>
  <si>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</si>
  <si>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</si>
  <si>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</si>
  <si>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</si>
  <si>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</si>
  <si>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</si>
  <si>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</si>
  <si>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</si>
  <si>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</si>
  <si>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</si>
  <si>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</si>
  <si>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</si>
  <si>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</si>
  <si>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</si>
  <si>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</si>
  <si>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</si>
  <si>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</si>
  <si>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</si>
  <si>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</si>
  <si>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</si>
  <si>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</si>
  <si>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</si>
  <si>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</si>
  <si>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</si>
  <si>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</si>
  <si>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</si>
  <si>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</si>
  <si>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</si>
  <si>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</si>
  <si>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</si>
  <si>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</si>
  <si>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</si>
  <si>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</si>
  <si>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</si>
  <si>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</si>
  <si>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</si>
  <si>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</si>
  <si>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</si>
  <si>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</si>
  <si>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</si>
  <si>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</si>
  <si>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</si>
  <si>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</si>
  <si>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</si>
  <si>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</si>
  <si>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</si>
  <si>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</si>
  <si>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</si>
  <si>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</si>
  <si>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</si>
  <si>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</si>
  <si>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</si>
  <si>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</si>
  <si>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</si>
  <si>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</si>
  <si>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</si>
  <si>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</si>
  <si>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</si>
  <si>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</si>
  <si>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</si>
  <si>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</si>
  <si>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</si>
  <si>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</si>
  <si>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</si>
  <si>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</si>
  <si>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</si>
  <si>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</si>
  <si>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</si>
  <si>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</si>
  <si>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</si>
  <si>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</si>
  <si>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</si>
  <si>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</si>
  <si>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</si>
  <si>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</si>
  <si>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</si>
  <si>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</si>
  <si>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</si>
  <si>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</si>
  <si>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</si>
  <si>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</si>
  <si>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</si>
  <si>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</si>
  <si>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</si>
  <si>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</si>
  <si>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</si>
  <si>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</si>
  <si>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</si>
  <si>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</si>
  <si>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</si>
  <si>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</si>
  <si>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</si>
  <si>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</si>
  <si>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</si>
  <si>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</si>
  <si>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</si>
  <si>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</si>
  <si>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</si>
  <si>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</si>
  <si>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</si>
  <si>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</si>
  <si>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</si>
  <si>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</si>
  <si>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</si>
  <si>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</si>
  <si>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</si>
  <si>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</si>
  <si>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</si>
  <si>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</si>
  <si>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</si>
  <si>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</si>
  <si>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</si>
  <si>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</si>
  <si>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</si>
  <si>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</si>
  <si>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</si>
  <si>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</si>
  <si>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</si>
  <si>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</si>
  <si>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</si>
  <si>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</si>
  <si>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</si>
  <si>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</si>
  <si>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</si>
  <si>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</si>
  <si>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</si>
  <si>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</si>
  <si>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</si>
  <si>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</si>
  <si>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</si>
  <si>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</si>
  <si>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</si>
  <si>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</si>
  <si>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</si>
  <si>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</si>
  <si>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</si>
  <si>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</si>
  <si>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</si>
  <si>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</si>
  <si>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</si>
  <si>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</si>
  <si>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</si>
  <si>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</si>
  <si>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</si>
  <si>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</si>
  <si>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</si>
  <si>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</si>
  <si>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</si>
  <si>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</si>
  <si>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</si>
  <si>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</si>
  <si>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</si>
  <si>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</si>
  <si>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</si>
  <si>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</si>
  <si>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</si>
  <si>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</si>
  <si>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</si>
  <si>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</si>
  <si>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</si>
  <si>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</si>
  <si>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</si>
  <si>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</si>
  <si>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</si>
  <si>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</si>
  <si>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</si>
  <si>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</si>
  <si>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</si>
  <si>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</si>
  <si>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</si>
  <si>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</si>
  <si>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</si>
  <si>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</si>
  <si>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</si>
  <si>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</si>
  <si>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</si>
  <si>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</si>
  <si>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</si>
  <si>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</si>
  <si>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</si>
  <si>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</si>
  <si>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</si>
  <si>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</si>
  <si>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</si>
  <si>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</si>
  <si>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</si>
  <si>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</si>
  <si>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</si>
  <si>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</si>
  <si>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</si>
  <si>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</si>
  <si>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</si>
  <si>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</si>
  <si>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</si>
  <si>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</si>
  <si>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</si>
  <si>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</si>
  <si>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</si>
  <si>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</si>
  <si>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</si>
  <si>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</si>
  <si>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</si>
  <si>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</si>
  <si>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</si>
  <si>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</si>
  <si>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</si>
  <si>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</si>
  <si>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</si>
  <si>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</si>
  <si>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</si>
  <si>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</si>
  <si>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</si>
  <si>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</si>
  <si>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</si>
  <si>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</si>
  <si>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</si>
  <si>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</si>
  <si>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</si>
  <si>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</si>
  <si>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</si>
  <si>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</si>
  <si>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</si>
  <si>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</si>
  <si>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</si>
  <si>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</si>
  <si>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</si>
  <si>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</si>
  <si>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</si>
  <si>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</si>
  <si>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</si>
  <si>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</si>
  <si>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</si>
  <si>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</si>
  <si>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</si>
  <si>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</si>
  <si>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</si>
  <si>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</si>
  <si>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</si>
  <si>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</si>
  <si>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</si>
  <si>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</si>
  <si>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</si>
  <si>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</si>
  <si>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</si>
  <si>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</si>
  <si>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</si>
  <si>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</si>
  <si>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</si>
  <si>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</si>
  <si>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</si>
  <si>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</si>
  <si>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</si>
  <si>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</si>
  <si>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</si>
  <si>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</si>
  <si>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</si>
  <si>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</si>
  <si>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</si>
  <si>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</si>
  <si>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</si>
  <si>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</si>
  <si>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</si>
  <si>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</si>
  <si>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</si>
  <si>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</si>
  <si>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</si>
  <si>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</si>
  <si>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</si>
  <si>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</si>
  <si>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</si>
  <si>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</si>
  <si>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</si>
  <si>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</si>
  <si>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</si>
  <si>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</si>
  <si>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</si>
  <si>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</si>
  <si>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</si>
  <si>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</si>
  <si>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</si>
  <si>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</si>
  <si>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</si>
  <si>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</si>
  <si>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</si>
  <si>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</si>
  <si>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</si>
  <si>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</si>
  <si>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</si>
  <si>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</si>
  <si>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</si>
  <si>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</si>
  <si>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</si>
  <si>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</si>
  <si>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</si>
  <si>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</si>
  <si>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</si>
  <si>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</si>
  <si>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</si>
  <si>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</si>
  <si>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</si>
  <si>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</si>
  <si>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</si>
  <si>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</si>
  <si>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</si>
  <si>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</si>
  <si>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</si>
  <si>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</si>
  <si>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</si>
  <si>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</si>
  <si>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</si>
  <si>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</si>
  <si>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</si>
  <si>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</si>
  <si>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</si>
  <si>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</si>
  <si>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</si>
  <si>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</si>
  <si>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</si>
  <si>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</si>
  <si>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</si>
  <si>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</si>
  <si>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</si>
  <si>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</si>
  <si>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</si>
  <si>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</si>
  <si>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</si>
  <si>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</si>
  <si>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</si>
  <si>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</si>
  <si>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</si>
  <si>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</si>
  <si>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</si>
  <si>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</si>
  <si>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</si>
  <si>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</si>
  <si>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</si>
  <si>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</si>
  <si>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</si>
  <si>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</si>
  <si>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</si>
  <si>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</si>
  <si>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</si>
  <si>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</si>
  <si>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</si>
  <si>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</si>
  <si>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</si>
  <si>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</si>
  <si>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</si>
  <si>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</si>
  <si>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</si>
  <si>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</si>
  <si>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</si>
  <si>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</si>
  <si>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</si>
  <si>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</si>
  <si>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</si>
  <si>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</si>
  <si>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</si>
  <si>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</si>
  <si>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</si>
  <si>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</si>
  <si>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</si>
  <si>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</si>
  <si>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</si>
  <si>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</si>
  <si>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</si>
  <si>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</si>
  <si>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</si>
  <si>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</si>
  <si>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</si>
  <si>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</si>
  <si>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</si>
  <si>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</si>
  <si>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</si>
  <si>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</si>
  <si>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</si>
  <si>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</si>
  <si>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</si>
  <si>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</si>
  <si>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</si>
  <si>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</si>
  <si>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</si>
  <si>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</si>
  <si>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</si>
  <si>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</si>
  <si>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</si>
  <si>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</si>
  <si>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</si>
  <si>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</si>
  <si>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</si>
  <si>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</si>
  <si>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</si>
  <si>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</si>
  <si>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</si>
  <si>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</si>
  <si>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</si>
  <si>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</si>
  <si>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</si>
  <si>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</si>
  <si>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</si>
  <si>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</si>
  <si>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</si>
  <si>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</si>
  <si>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</si>
  <si>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</si>
  <si>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</si>
  <si>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</si>
  <si>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</si>
  <si>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</si>
  <si>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</si>
  <si>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</si>
  <si>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</si>
  <si>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</si>
  <si>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</si>
  <si>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</si>
  <si>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</si>
  <si>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</si>
  <si>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</si>
  <si>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</si>
  <si>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</si>
  <si>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</si>
  <si>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</si>
  <si>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</si>
  <si>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</si>
  <si>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</si>
  <si>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</si>
  <si>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</si>
  <si>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</si>
  <si>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</si>
  <si>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</si>
  <si>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</si>
  <si>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</si>
  <si>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</si>
  <si>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</si>
  <si>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</si>
  <si>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</si>
  <si>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</si>
  <si>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</si>
  <si>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</si>
  <si>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</si>
  <si>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</si>
  <si>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</si>
  <si>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</si>
  <si>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</si>
  <si>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</si>
  <si>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</si>
  <si>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</si>
  <si>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</si>
  <si>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</si>
  <si>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</si>
  <si>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</si>
  <si>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</si>
  <si>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</si>
  <si>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</si>
  <si>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</si>
  <si>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</si>
  <si>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</si>
  <si>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</si>
  <si>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</si>
  <si>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</si>
  <si>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</si>
  <si>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</si>
  <si>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</si>
  <si>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</si>
  <si>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</si>
  <si>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</si>
  <si>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</si>
  <si>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</si>
  <si>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</si>
  <si>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</si>
  <si>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</si>
  <si>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</si>
  <si>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</si>
  <si>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</si>
  <si>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</si>
  <si>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</si>
  <si>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</si>
  <si>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</si>
  <si>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</si>
  <si>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</si>
  <si>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</si>
  <si>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</si>
  <si>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</si>
  <si>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</si>
  <si>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</si>
  <si>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</si>
  <si>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</si>
  <si>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</si>
  <si>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</si>
  <si>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</si>
  <si>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</si>
  <si>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</si>
  <si>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</si>
  <si>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</si>
  <si>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</si>
  <si>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</si>
  <si>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</si>
  <si>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</si>
  <si>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</si>
  <si>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</si>
  <si>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</si>
  <si>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</si>
  <si>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</si>
  <si>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</si>
  <si>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</si>
  <si>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</si>
  <si>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</si>
  <si>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</si>
  <si>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</si>
  <si>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</si>
  <si>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</si>
  <si>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</si>
  <si>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</si>
  <si>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</si>
  <si>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</si>
  <si>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</si>
  <si>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</si>
  <si>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</si>
  <si>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</si>
  <si>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</si>
  <si>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</si>
  <si>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</si>
  <si>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</si>
  <si>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</si>
  <si>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</si>
  <si>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</si>
  <si>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</si>
  <si>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</si>
  <si>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</si>
  <si>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</si>
  <si>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</si>
  <si>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</si>
  <si>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</si>
  <si>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</si>
  <si>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</si>
  <si>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</si>
  <si>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</si>
  <si>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</si>
  <si>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</si>
  <si>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</si>
  <si>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</si>
  <si>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</si>
  <si>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</si>
  <si>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</si>
  <si>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</si>
  <si>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</si>
  <si>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</si>
  <si>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</si>
  <si>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</si>
  <si>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</si>
  <si>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</si>
  <si>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</si>
  <si>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</si>
  <si>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</si>
  <si>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</si>
  <si>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</si>
  <si>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</si>
  <si>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</si>
  <si>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</si>
  <si>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</si>
  <si>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</si>
  <si>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</si>
  <si>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</si>
  <si>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</si>
  <si>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</si>
  <si>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</si>
  <si>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</si>
  <si>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</si>
  <si>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</si>
  <si>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</si>
  <si>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</si>
  <si>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</si>
  <si>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</si>
  <si>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</si>
  <si>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</si>
  <si>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</si>
  <si>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</si>
  <si>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</si>
  <si>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</si>
  <si>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</si>
  <si>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</si>
  <si>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</si>
  <si>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</si>
  <si>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</si>
  <si>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</si>
  <si>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</si>
  <si>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</si>
  <si>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</si>
  <si>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</si>
  <si>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</si>
  <si>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</si>
  <si>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</si>
  <si>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</si>
  <si>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</si>
  <si>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</si>
  <si>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</si>
  <si>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</si>
  <si>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</si>
  <si>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</si>
  <si>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</si>
  <si>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</si>
  <si>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</si>
  <si>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</si>
  <si>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</si>
  <si>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</si>
  <si>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</si>
  <si>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</si>
  <si>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</si>
  <si>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</si>
  <si>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</si>
  <si>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</si>
  <si>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</si>
  <si>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</si>
  <si>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</si>
  <si>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</si>
  <si>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</si>
  <si>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</si>
  <si>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</si>
  <si>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</si>
  <si>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</si>
  <si>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</si>
  <si>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</si>
  <si>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</si>
  <si>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</si>
  <si>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</si>
  <si>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</si>
  <si>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</si>
  <si>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</si>
  <si>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</si>
  <si>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</si>
  <si>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</si>
  <si>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</si>
  <si>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</si>
  <si>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</si>
  <si>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</si>
  <si>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</si>
  <si>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</si>
  <si>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</si>
  <si>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</si>
  <si>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</si>
  <si>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</si>
  <si>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</si>
  <si>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</si>
  <si>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</si>
  <si>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</si>
  <si>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</si>
  <si>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</si>
  <si>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</si>
  <si>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</si>
  <si>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</si>
  <si>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</si>
  <si>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</si>
  <si>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</si>
  <si>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</si>
  <si>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</si>
  <si>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</si>
  <si>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</si>
  <si>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</si>
  <si>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</si>
  <si>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</si>
  <si>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</si>
  <si>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</si>
  <si>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</si>
  <si>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</si>
  <si>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</si>
  <si>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</si>
  <si>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</si>
  <si>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</si>
  <si>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</si>
  <si>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</si>
  <si>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</si>
  <si>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</si>
  <si>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</si>
  <si>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</si>
  <si>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</si>
  <si>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</si>
  <si>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</si>
  <si>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</si>
  <si>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</si>
  <si>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</si>
  <si>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</si>
  <si>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</si>
  <si>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</si>
  <si>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</si>
  <si>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</si>
  <si>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</si>
  <si>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</si>
  <si>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</si>
  <si>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</si>
  <si>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</si>
  <si>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</si>
  <si>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</si>
  <si>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</si>
  <si>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</si>
  <si>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</si>
  <si>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</si>
  <si>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</si>
  <si>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</si>
  <si>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</si>
  <si>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</si>
  <si>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</si>
  <si>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</si>
  <si>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</si>
  <si>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</si>
  <si>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</si>
  <si>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</si>
  <si>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</si>
  <si>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</si>
  <si>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</si>
  <si>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</si>
  <si>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</si>
  <si>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</si>
  <si>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</si>
  <si>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</si>
  <si>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</si>
  <si>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</si>
  <si>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</si>
  <si>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</si>
  <si>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</si>
  <si>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</si>
  <si>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</si>
  <si>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</si>
  <si>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</si>
  <si>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</si>
  <si>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</si>
  <si>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</si>
  <si>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</si>
  <si>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</si>
  <si>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</si>
  <si>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</si>
  <si>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</si>
  <si>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</si>
  <si>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</si>
  <si>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</si>
  <si>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</si>
  <si>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</si>
  <si>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</si>
  <si>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</si>
  <si>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</si>
  <si>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</si>
  <si>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</si>
  <si>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</si>
  <si>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</si>
  <si>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</si>
  <si>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</si>
  <si>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</si>
  <si>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</si>
  <si>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</si>
  <si>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</si>
  <si>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</si>
  <si>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</si>
  <si>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</si>
  <si>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</si>
  <si>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</si>
  <si>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</si>
  <si>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</si>
  <si>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</si>
  <si>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</si>
  <si>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</si>
  <si>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</si>
  <si>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</si>
  <si>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</si>
  <si>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</si>
  <si>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</si>
  <si>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</si>
  <si>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</si>
  <si>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</si>
  <si>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</si>
  <si>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</si>
  <si>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</si>
  <si>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</si>
  <si>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</si>
  <si>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</si>
  <si>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</si>
  <si>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</si>
  <si>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</si>
  <si>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</si>
  <si>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</si>
  <si>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</si>
  <si>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</si>
  <si>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</si>
  <si>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</si>
  <si>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</si>
  <si>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</si>
  <si>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</si>
  <si>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</si>
  <si>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</si>
  <si>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</si>
  <si>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</si>
  <si>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</si>
  <si>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</si>
  <si>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</si>
  <si>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</si>
  <si>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</si>
  <si>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</si>
  <si>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</si>
  <si>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</si>
  <si>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</si>
  <si>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</si>
  <si>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</si>
  <si>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</si>
  <si>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</si>
  <si>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</si>
  <si>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</si>
  <si>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</si>
  <si>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</si>
  <si>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</si>
  <si>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</si>
  <si>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</si>
  <si>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</si>
  <si>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</si>
  <si>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</si>
  <si>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</si>
  <si>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</si>
  <si>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</si>
  <si>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</si>
  <si>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</si>
  <si>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</si>
  <si>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</si>
  <si>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</si>
  <si>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</si>
  <si>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</si>
  <si>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</si>
  <si>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</si>
  <si>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</si>
  <si>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</si>
  <si>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</si>
  <si>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</si>
  <si>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</si>
  <si>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</si>
  <si>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</si>
  <si>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</si>
  <si>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</si>
  <si>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</si>
  <si>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</si>
  <si>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</si>
  <si>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</si>
  <si>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</si>
  <si>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</si>
  <si>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</si>
  <si>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</si>
  <si>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</si>
  <si>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</si>
  <si>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</si>
  <si>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</si>
  <si>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</si>
  <si>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</si>
  <si>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</si>
  <si>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</si>
  <si>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</si>
  <si>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</si>
  <si>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</si>
  <si>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</si>
  <si>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</si>
  <si>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</si>
  <si>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</si>
  <si>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</si>
  <si>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</si>
  <si>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</si>
  <si>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</si>
  <si>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</si>
  <si>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</si>
  <si>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</si>
  <si>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</si>
  <si>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</si>
  <si>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</si>
  <si>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</si>
  <si>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</si>
  <si>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</si>
  <si>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</si>
  <si>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</si>
  <si>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</si>
  <si>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</si>
  <si>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</si>
  <si>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</si>
  <si>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</si>
  <si>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</si>
  <si>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</si>
  <si>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</si>
  <si>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</si>
  <si>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</si>
  <si>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</si>
  <si>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</si>
  <si>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</si>
  <si>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</si>
  <si>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</si>
  <si>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</si>
  <si>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</si>
  <si>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</si>
  <si>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</si>
  <si>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</si>
  <si>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</si>
  <si>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</si>
  <si>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</si>
  <si>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</si>
  <si>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</si>
  <si>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</si>
  <si>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</si>
  <si>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</si>
  <si>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</si>
  <si>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</si>
  <si>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</si>
  <si>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</si>
  <si>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</si>
  <si>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</si>
  <si>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</si>
  <si>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</si>
  <si>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</si>
  <si>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</si>
  <si>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</si>
  <si>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</si>
  <si>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</si>
  <si>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</si>
  <si>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</si>
  <si>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</si>
  <si>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</si>
  <si>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</si>
  <si>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</si>
  <si>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</si>
  <si>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</si>
  <si>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</si>
  <si>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</si>
  <si>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</si>
  <si>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</si>
  <si>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</si>
  <si>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</si>
  <si>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</si>
  <si>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</si>
  <si>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</si>
  <si>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</si>
  <si>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</si>
  <si>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</si>
  <si>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</si>
  <si>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</si>
  <si>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</si>
  <si>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</si>
  <si>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</si>
  <si>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</si>
  <si>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</si>
  <si>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</si>
  <si>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</si>
  <si>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</si>
  <si>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</si>
  <si>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</si>
  <si>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</si>
  <si>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</si>
  <si>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</si>
  <si>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</si>
  <si>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</si>
  <si>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</si>
  <si>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</si>
  <si>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</si>
  <si>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</si>
  <si>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</si>
  <si>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</si>
  <si>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</si>
  <si>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</si>
  <si>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</si>
  <si>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</si>
  <si>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</si>
  <si>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</si>
  <si>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</si>
  <si>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</si>
  <si>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</si>
  <si>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</si>
  <si>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</si>
  <si>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</si>
  <si>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</si>
  <si>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</si>
  <si>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</si>
  <si>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</si>
  <si>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</si>
  <si>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</si>
  <si>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</si>
  <si>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</si>
  <si>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</si>
  <si>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</si>
  <si>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</si>
  <si>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</si>
  <si>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</si>
  <si>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</si>
  <si>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</si>
  <si>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</si>
  <si>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</si>
  <si>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</si>
  <si>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</si>
  <si>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</si>
  <si>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</si>
  <si>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</si>
  <si>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</si>
  <si>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</si>
  <si>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</si>
  <si>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</si>
  <si>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</si>
  <si>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</si>
  <si>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</si>
  <si>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</si>
  <si>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</si>
  <si>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</si>
  <si>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</si>
  <si>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</si>
  <si>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</si>
  <si>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</si>
  <si>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</si>
  <si>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</si>
  <si>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</si>
  <si>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</si>
  <si>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</si>
  <si>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</si>
  <si>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</si>
  <si>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</si>
  <si>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</si>
  <si>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</si>
  <si>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</si>
  <si>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</si>
  <si>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</si>
  <si>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</si>
  <si>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</si>
  <si>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</si>
  <si>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</si>
  <si>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</si>
  <si>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</si>
  <si>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</si>
  <si>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</si>
  <si>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</si>
  <si>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</si>
  <si>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</si>
  <si>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</si>
  <si>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</si>
  <si>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</si>
  <si>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</si>
  <si>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</si>
  <si>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</si>
  <si>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</si>
  <si>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</si>
  <si>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</si>
  <si>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</si>
  <si>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</si>
  <si>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</si>
  <si>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</si>
  <si>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</si>
  <si>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</si>
  <si>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</si>
  <si>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</si>
  <si>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</si>
  <si>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</si>
  <si>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</si>
  <si>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</si>
  <si>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</si>
  <si>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</si>
  <si>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</si>
  <si>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</si>
  <si>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</si>
  <si>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</si>
  <si>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</si>
  <si>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</si>
  <si>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</si>
  <si>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</si>
  <si>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</si>
  <si>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</si>
  <si>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</si>
  <si>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</si>
  <si>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</si>
  <si>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</si>
  <si>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</si>
  <si>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</si>
  <si>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</si>
  <si>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</si>
  <si>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</si>
  <si>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</si>
  <si>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</si>
  <si>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</si>
  <si>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</si>
  <si>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</si>
  <si>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</si>
  <si>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</si>
  <si>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</si>
  <si>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</si>
  <si>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</si>
  <si>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</si>
  <si>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</si>
  <si>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</si>
  <si>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</si>
  <si>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</si>
  <si>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</si>
  <si>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</si>
  <si>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</si>
  <si>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</si>
  <si>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</si>
  <si>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</si>
  <si>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</si>
  <si>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</si>
  <si>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</si>
  <si>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</si>
  <si>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</si>
  <si>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</si>
  <si>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</si>
  <si>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</si>
  <si>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</si>
  <si>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</si>
  <si>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</si>
  <si>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</si>
  <si>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</si>
  <si>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</si>
  <si>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</si>
  <si>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</si>
  <si>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</si>
  <si>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</si>
  <si>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</si>
  <si>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</si>
  <si>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</si>
  <si>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</si>
  <si>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</si>
  <si>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</si>
  <si>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</si>
  <si>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</si>
  <si>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</si>
  <si>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</si>
  <si>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</si>
  <si>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</si>
  <si>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</si>
  <si>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</si>
  <si>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</si>
  <si>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</si>
  <si>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</si>
  <si>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</si>
  <si>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</si>
  <si>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</si>
  <si>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</si>
  <si>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</si>
  <si>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</si>
  <si>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</si>
  <si>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</si>
  <si>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</si>
  <si>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</si>
  <si>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</si>
  <si>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</si>
  <si>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</si>
  <si>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</si>
  <si>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</si>
  <si>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</si>
  <si>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</si>
  <si>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</si>
  <si>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</si>
  <si>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</si>
  <si>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</si>
  <si>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</si>
  <si>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</si>
  <si>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</si>
  <si>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</si>
  <si>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</si>
  <si>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</si>
  <si>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</si>
  <si>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</si>
  <si>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</si>
  <si>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</si>
  <si>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</si>
  <si>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</si>
  <si>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</si>
  <si>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</si>
  <si>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</si>
  <si>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</si>
  <si>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</si>
  <si>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</si>
  <si>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</si>
  <si>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</si>
  <si>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</si>
  <si>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</si>
  <si>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</si>
  <si>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</si>
  <si>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</si>
  <si>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</si>
  <si>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</si>
  <si>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</si>
  <si>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</si>
  <si>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</si>
  <si>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</si>
  <si>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</si>
  <si>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</si>
  <si>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</si>
  <si>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</si>
  <si>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</si>
  <si>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</si>
  <si>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</si>
  <si>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</si>
  <si>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</si>
  <si>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</si>
  <si>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</si>
  <si>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</si>
  <si>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</si>
  <si>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</si>
  <si>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</si>
  <si>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</si>
  <si>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</si>
  <si>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</si>
  <si>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</si>
  <si>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</si>
  <si>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</si>
  <si>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</si>
  <si>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</si>
  <si>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</si>
  <si>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</si>
  <si>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</si>
  <si>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</si>
  <si>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</si>
  <si>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</si>
  <si>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</si>
  <si>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</si>
  <si>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</si>
  <si>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</si>
  <si>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</si>
  <si>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</si>
  <si>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</si>
  <si>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</si>
  <si>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</si>
  <si>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</si>
  <si>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</si>
  <si>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</si>
  <si>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</si>
  <si>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</si>
  <si>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</si>
  <si>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</si>
  <si>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</si>
  <si>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</si>
  <si>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</si>
  <si>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</si>
  <si>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</si>
  <si>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</si>
  <si>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</si>
  <si>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</si>
  <si>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</si>
  <si>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</si>
  <si>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</si>
  <si>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</si>
  <si>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</si>
  <si>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</si>
  <si>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</si>
  <si>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</si>
  <si>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</si>
  <si>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</si>
  <si>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</si>
  <si>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</si>
  <si>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</si>
  <si>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</si>
  <si>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</si>
  <si>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</si>
  <si>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</si>
  <si>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</si>
  <si>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</si>
  <si>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</si>
  <si>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</si>
  <si>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</si>
  <si>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</si>
  <si>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</si>
  <si>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</si>
  <si>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</si>
  <si>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</si>
  <si>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</si>
  <si>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</si>
  <si>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</si>
  <si>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</si>
  <si>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</si>
  <si>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</si>
  <si>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</si>
  <si>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</si>
  <si>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</si>
  <si>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</si>
  <si>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</si>
  <si>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</si>
  <si>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</si>
  <si>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</si>
  <si>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</si>
  <si>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</si>
  <si>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</si>
  <si>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</si>
  <si>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</si>
  <si>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</si>
  <si>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</si>
  <si>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</si>
  <si>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</si>
  <si>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</si>
  <si>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</si>
  <si>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</si>
  <si>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</si>
  <si>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</si>
  <si>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</si>
  <si>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</si>
  <si>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</si>
  <si>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</si>
  <si>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</si>
  <si>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</si>
  <si>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</si>
  <si>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</si>
  <si>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</si>
  <si>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</si>
  <si>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</si>
  <si>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</si>
  <si>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</si>
  <si>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</si>
  <si>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</si>
  <si>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</si>
  <si>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</si>
  <si>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</si>
  <si>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</si>
  <si>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</si>
  <si>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</si>
  <si>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</si>
  <si>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</si>
  <si>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</si>
  <si>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</si>
  <si>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</si>
  <si>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</si>
  <si>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</si>
  <si>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</si>
  <si>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</si>
  <si>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</si>
  <si>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</si>
  <si>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</si>
  <si>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</si>
  <si>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</si>
  <si>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</si>
  <si>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</si>
  <si>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</si>
  <si>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</si>
  <si>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</si>
  <si>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</si>
  <si>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</si>
  <si>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</si>
  <si>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</si>
  <si>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</si>
  <si>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</si>
  <si>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</si>
  <si>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</si>
  <si>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</si>
  <si>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</si>
  <si>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</si>
  <si>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</si>
  <si>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</si>
  <si>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</si>
  <si>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</si>
  <si>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</si>
  <si>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</si>
  <si>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</si>
  <si>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</si>
  <si>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</si>
  <si>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</si>
  <si>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</si>
  <si>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</si>
  <si>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</si>
  <si>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</si>
  <si>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</si>
  <si>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</si>
  <si>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</si>
  <si>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</si>
  <si>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</si>
  <si>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</si>
  <si>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</si>
  <si>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</si>
  <si>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</si>
  <si>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</si>
  <si>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</si>
  <si>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</si>
  <si>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</si>
  <si>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</si>
  <si>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</si>
  <si>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</si>
  <si>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</si>
  <si>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</si>
  <si>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</si>
  <si>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</si>
  <si>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</si>
  <si>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</si>
  <si>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</si>
  <si>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</si>
  <si>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</si>
  <si>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</si>
  <si>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</si>
  <si>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</si>
  <si>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</si>
  <si>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</si>
  <si>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</si>
  <si>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</si>
  <si>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</si>
  <si>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</si>
  <si>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</si>
  <si>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</si>
  <si>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</si>
  <si>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</si>
  <si>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</si>
  <si>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</si>
  <si>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</si>
  <si>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</si>
  <si>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</si>
  <si>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</si>
  <si>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</si>
  <si>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</si>
  <si>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</si>
  <si>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</si>
  <si>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</si>
  <si>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</si>
  <si>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</si>
  <si>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</si>
  <si>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</si>
  <si>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</si>
  <si>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</si>
  <si>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</si>
  <si>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</si>
  <si>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</si>
  <si>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</si>
  <si>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</si>
  <si>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</si>
  <si>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</si>
  <si>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</si>
  <si>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</si>
  <si>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</si>
  <si>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</si>
  <si>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</si>
  <si>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</si>
  <si>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</si>
  <si>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</si>
  <si>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</si>
  <si>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</si>
  <si>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</si>
  <si>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</si>
  <si>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</si>
  <si>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</si>
  <si>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</si>
  <si>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</si>
  <si>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</si>
  <si>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</si>
  <si>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</si>
  <si>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</si>
  <si>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</si>
  <si>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</si>
  <si>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</si>
  <si>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</si>
  <si>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</si>
  <si>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</si>
  <si>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</si>
  <si>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</si>
  <si>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</si>
  <si>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</si>
  <si>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</si>
  <si>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</si>
  <si>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</si>
  <si>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</si>
  <si>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</si>
  <si>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</si>
  <si>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</si>
  <si>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</si>
  <si>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</si>
  <si>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</si>
  <si>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</si>
  <si>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</si>
  <si>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</si>
  <si>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</si>
  <si>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</si>
  <si>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</si>
  <si>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</si>
  <si>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</si>
  <si>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</si>
  <si>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</si>
  <si>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</si>
  <si>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</si>
  <si>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</si>
  <si>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</si>
  <si>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</si>
  <si>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</si>
  <si>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</si>
  <si>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</si>
  <si>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</si>
  <si>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</si>
  <si>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</si>
  <si>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</si>
  <si>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</si>
  <si>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</si>
  <si>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</si>
  <si>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</si>
  <si>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</si>
  <si>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</si>
  <si>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</si>
  <si>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</si>
  <si>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</si>
  <si>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</si>
  <si>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</si>
  <si>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</si>
  <si>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</si>
  <si>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</si>
  <si>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</si>
  <si>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</si>
  <si>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</si>
  <si>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</si>
  <si>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</si>
  <si>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</si>
  <si>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</si>
  <si>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</si>
  <si>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</si>
  <si>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</si>
  <si>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</si>
  <si>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</si>
  <si>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</si>
  <si>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</si>
  <si>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</si>
  <si>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</si>
  <si>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</si>
  <si>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</si>
  <si>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</si>
  <si>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</si>
  <si>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</si>
  <si>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</si>
  <si>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</si>
  <si>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</si>
  <si>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</si>
  <si>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</si>
  <si>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</si>
  <si>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</si>
  <si>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</si>
  <si>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</si>
  <si>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</si>
  <si>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</si>
  <si>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</si>
  <si>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</si>
  <si>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</si>
  <si>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</si>
  <si>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</si>
  <si>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</si>
  <si>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</si>
  <si>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</si>
  <si>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</si>
  <si>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</si>
  <si>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</si>
  <si>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</si>
  <si>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</si>
  <si>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</si>
  <si>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</si>
  <si>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</si>
  <si>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</si>
  <si>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</si>
  <si>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</si>
  <si>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</si>
  <si>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</si>
  <si>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</si>
  <si>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</si>
  <si>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</si>
  <si>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</si>
  <si>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</si>
  <si>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</si>
  <si>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</si>
  <si>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</si>
  <si>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</si>
  <si>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</si>
  <si>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</si>
  <si>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</si>
  <si>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</si>
  <si>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</si>
  <si>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</si>
  <si>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</si>
  <si>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</si>
  <si>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</si>
  <si>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</si>
  <si>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</si>
  <si>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</si>
  <si>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</si>
  <si>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</si>
  <si>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</si>
  <si>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</si>
  <si>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</si>
  <si>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</si>
  <si>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</si>
  <si>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</si>
  <si>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</si>
  <si>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</si>
  <si>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</si>
  <si>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</si>
  <si>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</si>
  <si>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</si>
  <si>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</si>
  <si>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</si>
  <si>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</si>
  <si>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</si>
  <si>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</si>
  <si>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</si>
  <si>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</si>
  <si>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</si>
  <si>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</si>
  <si>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</si>
  <si>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</si>
  <si>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</si>
  <si>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</si>
  <si>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</si>
  <si>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</si>
  <si>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</si>
  <si>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</si>
  <si>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</si>
  <si>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</si>
  <si>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</si>
  <si>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</si>
  <si>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</si>
  <si>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</si>
  <si>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</si>
  <si>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</si>
  <si>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</si>
  <si>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</si>
  <si>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</si>
  <si>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</si>
  <si>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</si>
  <si>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</si>
  <si>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</si>
  <si>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</si>
  <si>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</si>
  <si>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</si>
  <si>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</si>
  <si>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</si>
  <si>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</si>
  <si>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</si>
  <si>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</si>
  <si>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</si>
  <si>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</si>
  <si>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</si>
  <si>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</si>
  <si>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</si>
  <si>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</si>
  <si>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</si>
  <si>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</si>
  <si>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</si>
  <si>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</si>
  <si>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</si>
  <si>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</si>
  <si>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</si>
  <si>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</si>
  <si>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</si>
  <si>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</si>
  <si>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</si>
  <si>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</si>
  <si>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</si>
  <si>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</si>
  <si>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</si>
  <si>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</si>
  <si>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</si>
  <si>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</si>
  <si>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</si>
  <si>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</si>
  <si>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</si>
  <si>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</si>
  <si>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</si>
  <si>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</si>
  <si>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</si>
  <si>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</si>
  <si>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</si>
  <si>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</si>
  <si>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</si>
  <si>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</si>
  <si>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</si>
  <si>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</si>
  <si>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</si>
  <si>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</si>
  <si>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</si>
  <si>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</si>
  <si>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</si>
  <si>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</si>
  <si>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</si>
  <si>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</si>
  <si>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</si>
  <si>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</si>
  <si>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</si>
  <si>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</si>
  <si>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</si>
  <si>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</si>
  <si>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</si>
  <si>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</si>
  <si>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</si>
  <si>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</si>
  <si>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</si>
  <si>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</si>
  <si>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</si>
  <si>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</si>
  <si>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</si>
  <si>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</si>
  <si>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</si>
  <si>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</si>
  <si>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</si>
  <si>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</si>
  <si>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</si>
  <si>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</si>
  <si>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</si>
  <si>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</si>
  <si>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</si>
  <si>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</si>
  <si>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</si>
  <si>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</si>
  <si>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</si>
  <si>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</si>
  <si>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</si>
  <si>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</si>
  <si>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</si>
  <si>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</si>
  <si>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</si>
  <si>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</si>
  <si>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</si>
  <si>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</si>
  <si>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</si>
  <si>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</si>
  <si>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</si>
  <si>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</si>
  <si>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</si>
  <si>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</si>
  <si>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</si>
  <si>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</si>
  <si>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</si>
  <si>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</si>
  <si>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</si>
  <si>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</si>
  <si>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</si>
  <si>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</si>
  <si>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</si>
  <si>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</si>
  <si>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</si>
  <si>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</si>
  <si>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</si>
  <si>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</si>
  <si>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</si>
  <si>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</si>
  <si>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</si>
  <si>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</si>
  <si>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</si>
  <si>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</si>
  <si>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</si>
  <si>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</si>
  <si>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</si>
  <si>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</si>
  <si>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</si>
  <si>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</si>
  <si>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</si>
  <si>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</si>
  <si>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</si>
  <si>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</si>
  <si>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</si>
  <si>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</si>
  <si>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</si>
  <si>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</si>
  <si>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</si>
  <si>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</si>
  <si>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</si>
  <si>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</si>
  <si>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</si>
  <si>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</si>
  <si>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</si>
  <si>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</si>
  <si>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</si>
  <si>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</si>
  <si>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</si>
  <si>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</si>
  <si>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</si>
  <si>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</si>
  <si>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</si>
  <si>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</si>
  <si>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</si>
  <si>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</si>
  <si>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</si>
  <si>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</si>
  <si>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</si>
  <si>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</si>
  <si>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</si>
  <si>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</si>
  <si>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</si>
  <si>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</si>
  <si>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</si>
  <si>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</si>
  <si>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</si>
  <si>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</si>
  <si>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</si>
  <si>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</si>
  <si>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</si>
  <si>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</si>
  <si>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</si>
  <si>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</si>
  <si>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</si>
  <si>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</si>
  <si>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</si>
  <si>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</si>
  <si>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</si>
  <si>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</si>
  <si>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</si>
  <si>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</si>
  <si>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</si>
  <si>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</si>
  <si>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</si>
  <si>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</si>
  <si>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</si>
  <si>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</si>
  <si>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</si>
  <si>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</si>
  <si>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</si>
  <si>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</si>
  <si>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</si>
  <si>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</si>
  <si>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</si>
  <si>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</si>
  <si>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</si>
  <si>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</si>
  <si>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</si>
  <si>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</si>
  <si>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</si>
  <si>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</si>
  <si>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</si>
  <si>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</si>
  <si>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</si>
  <si>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</si>
  <si>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</si>
  <si>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</si>
  <si>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</si>
  <si>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</si>
  <si>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</si>
  <si>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</si>
  <si>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</si>
  <si>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</si>
  <si>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</si>
  <si>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</si>
  <si>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</si>
  <si>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</si>
  <si>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</si>
  <si>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</si>
  <si>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</si>
  <si>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</si>
  <si>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</si>
  <si>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</si>
  <si>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</si>
  <si>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</si>
  <si>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</si>
  <si>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</si>
  <si>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</si>
  <si>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</si>
  <si>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</si>
  <si>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</si>
  <si>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</si>
  <si>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</si>
  <si>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</si>
  <si>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</si>
  <si>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</si>
  <si>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</si>
  <si>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</si>
  <si>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</si>
  <si>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</si>
  <si>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</si>
  <si>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</si>
  <si>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</si>
  <si>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</si>
  <si>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</si>
  <si>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</si>
  <si>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</si>
  <si>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</si>
  <si>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</si>
  <si>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</si>
  <si>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</si>
  <si>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</si>
  <si>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</si>
  <si>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</si>
  <si>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</si>
  <si>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</si>
  <si>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</si>
  <si>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</si>
  <si>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</si>
  <si>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</si>
  <si>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</si>
  <si>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</si>
  <si>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</si>
  <si>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</si>
  <si>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</si>
  <si>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</si>
  <si>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</si>
  <si>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</si>
  <si>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</si>
  <si>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</si>
  <si>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</si>
  <si>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</si>
  <si>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</si>
  <si>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</si>
  <si>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</si>
  <si>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</si>
  <si>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</si>
  <si>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</si>
  <si>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</si>
  <si>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</si>
  <si>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</si>
  <si>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</si>
  <si>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</si>
  <si>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</si>
  <si>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</si>
  <si>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</si>
  <si>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</si>
  <si>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</si>
  <si>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</si>
  <si>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</si>
  <si>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</si>
  <si>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</si>
  <si>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</si>
  <si>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</si>
  <si>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</si>
  <si>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</si>
  <si>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</si>
  <si>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</si>
  <si>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</si>
  <si>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</si>
  <si>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</si>
  <si>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</si>
  <si>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</si>
  <si>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</si>
  <si>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</si>
  <si>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</si>
  <si>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</si>
  <si>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</si>
  <si>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</si>
  <si>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</si>
  <si>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</si>
  <si>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</si>
  <si>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</si>
  <si>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</si>
  <si>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</si>
  <si>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</si>
  <si>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</si>
  <si>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</si>
  <si>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</si>
  <si>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</si>
  <si>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</si>
  <si>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</si>
  <si>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</si>
  <si>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</si>
  <si>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</si>
  <si>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</si>
  <si>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</si>
  <si>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</si>
  <si>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</si>
  <si>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</si>
  <si>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</si>
  <si>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</si>
  <si>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</si>
  <si>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</si>
  <si>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</si>
  <si>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</si>
  <si>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</si>
  <si>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</si>
  <si>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</si>
  <si>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</si>
  <si>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</si>
  <si>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</si>
  <si>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</si>
  <si>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</si>
  <si>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</si>
  <si>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</si>
  <si>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</si>
  <si>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</si>
  <si>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</si>
  <si>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</si>
  <si>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</si>
  <si>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</si>
  <si>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</si>
  <si>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</si>
  <si>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</si>
  <si>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</si>
  <si>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</si>
  <si>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</si>
  <si>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</si>
  <si>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</si>
  <si>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</si>
  <si>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</si>
  <si>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</si>
  <si>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</si>
  <si>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</si>
  <si>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</si>
  <si>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</si>
  <si>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</si>
  <si>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</si>
  <si>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</si>
  <si>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</si>
  <si>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</si>
  <si>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</si>
  <si>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</si>
  <si>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</si>
  <si>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</si>
  <si>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</si>
  <si>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</si>
  <si>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</si>
  <si>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</si>
  <si>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</si>
  <si>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</si>
  <si>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</si>
  <si>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</si>
  <si>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</si>
  <si>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</si>
  <si>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</si>
  <si>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</si>
  <si>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</si>
  <si>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</si>
  <si>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</si>
  <si>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</si>
  <si>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</si>
  <si>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</si>
  <si>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</si>
  <si>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</si>
  <si>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</si>
  <si>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</si>
  <si>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</si>
  <si>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</si>
  <si>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</si>
  <si>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</si>
  <si>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</si>
  <si>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</si>
  <si>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</si>
  <si>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</si>
  <si>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</si>
  <si>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</si>
  <si>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</si>
  <si>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</si>
  <si>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</si>
  <si>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</si>
  <si>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</si>
  <si>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</si>
  <si>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</si>
  <si>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</si>
  <si>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</si>
  <si>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</si>
  <si>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</si>
  <si>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</si>
  <si>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</si>
  <si>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</si>
  <si>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</si>
  <si>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</si>
  <si>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</si>
  <si>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</si>
  <si>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</si>
  <si>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</si>
  <si>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</si>
  <si>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</si>
  <si>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</si>
  <si>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</si>
  <si>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</si>
  <si>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</si>
  <si>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</si>
  <si>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</si>
  <si>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</si>
  <si>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</si>
  <si>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</si>
  <si>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</si>
  <si>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</si>
  <si>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</si>
  <si>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</si>
  <si>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</si>
  <si>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</si>
  <si>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</si>
  <si>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</si>
  <si>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</si>
  <si>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</si>
  <si>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</si>
  <si>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</si>
  <si>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</si>
  <si>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</si>
  <si>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</si>
  <si>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</si>
  <si>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</si>
  <si>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</si>
  <si>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</si>
  <si>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</si>
  <si>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</si>
  <si>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</si>
  <si>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</si>
  <si>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</si>
  <si>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</si>
  <si>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</si>
  <si>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</si>
  <si>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</si>
  <si>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</si>
  <si>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</si>
  <si>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</si>
  <si>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</si>
  <si>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</si>
  <si>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</si>
  <si>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</si>
  <si>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</si>
  <si>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</si>
  <si>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</si>
  <si>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</si>
  <si>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</si>
  <si>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</si>
  <si>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</si>
  <si>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</si>
  <si>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</si>
  <si>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</si>
  <si>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</si>
  <si>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</si>
  <si>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</si>
  <si>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</si>
  <si>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</si>
  <si>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</si>
  <si>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</si>
  <si>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</si>
  <si>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</si>
  <si>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</si>
  <si>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</si>
  <si>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</si>
  <si>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</si>
  <si>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</si>
  <si>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</si>
  <si>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</si>
  <si>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</si>
  <si>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</si>
  <si>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</si>
  <si>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</si>
  <si>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</si>
  <si>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</si>
  <si>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</si>
  <si>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</si>
  <si>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</si>
  <si>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</si>
  <si>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</si>
  <si>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</si>
  <si>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</si>
  <si>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</si>
  <si>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</si>
  <si>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</si>
  <si>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</si>
  <si>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</si>
  <si>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</si>
  <si>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</si>
  <si>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</si>
  <si>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</si>
  <si>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</si>
  <si>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</si>
  <si>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</si>
  <si>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</si>
  <si>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</si>
  <si>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</si>
  <si>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</si>
  <si>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</si>
  <si>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</si>
  <si>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</si>
  <si>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</si>
  <si>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</si>
  <si>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</si>
  <si>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</si>
  <si>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</si>
  <si>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</si>
  <si>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</si>
  <si>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</si>
  <si>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</si>
  <si>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</si>
  <si>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</si>
  <si>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</si>
  <si>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</si>
  <si>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</si>
  <si>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</si>
  <si>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</si>
  <si>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</si>
  <si>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</si>
  <si>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</si>
  <si>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</si>
  <si>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</si>
  <si>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</si>
  <si>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</si>
  <si>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</si>
  <si>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</si>
  <si>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</si>
  <si>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</si>
  <si>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</si>
  <si>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</si>
  <si>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</si>
  <si>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</si>
  <si>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</si>
  <si>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</si>
  <si>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</si>
  <si>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</si>
  <si>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</si>
  <si>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</si>
  <si>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</si>
  <si>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</si>
  <si>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</si>
  <si>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</si>
  <si>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</si>
  <si>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</si>
  <si>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</si>
  <si>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</si>
  <si>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</si>
  <si>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</si>
  <si>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</si>
  <si>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</si>
  <si>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</si>
  <si>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</si>
  <si>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</si>
  <si>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</si>
  <si>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</si>
  <si>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</si>
  <si>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</si>
  <si>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</si>
  <si>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</si>
  <si>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</si>
  <si>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</si>
  <si>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</si>
  <si>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</si>
  <si>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</si>
  <si>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</si>
  <si>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</si>
  <si>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</si>
  <si>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</si>
  <si>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</si>
  <si>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</si>
  <si>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</si>
  <si>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</si>
  <si>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</si>
  <si>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</si>
  <si>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</si>
  <si>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</si>
  <si>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</si>
  <si>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</si>
  <si>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</si>
  <si>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</si>
  <si>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</si>
  <si>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</si>
  <si>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</si>
  <si>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</si>
  <si>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</si>
  <si>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</si>
  <si>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</si>
  <si>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</si>
  <si>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</si>
  <si>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</si>
  <si>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</si>
  <si>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</si>
  <si>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</si>
  <si>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</si>
  <si>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</si>
  <si>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</si>
  <si>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</si>
  <si>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</si>
  <si>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</si>
  <si>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</si>
  <si>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</si>
  <si>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</si>
  <si>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</si>
  <si>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</si>
  <si>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</si>
  <si>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</si>
  <si>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</si>
  <si>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</si>
  <si>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</si>
  <si>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</si>
  <si>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</si>
  <si>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</si>
  <si>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</si>
  <si>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</si>
  <si>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</si>
  <si>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</si>
  <si>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</si>
  <si>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</si>
  <si>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</si>
  <si>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</si>
  <si>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</si>
  <si>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</si>
  <si>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</si>
  <si>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</si>
  <si>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</si>
  <si>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</si>
  <si>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</si>
  <si>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</si>
  <si>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</si>
  <si>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</si>
  <si>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</si>
  <si>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</si>
  <si>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</si>
  <si>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</si>
  <si>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</si>
  <si>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</si>
  <si>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</si>
  <si>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</si>
  <si>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</si>
  <si>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</si>
  <si>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</si>
  <si>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</si>
  <si>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</si>
  <si>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</si>
  <si>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</si>
  <si>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</si>
  <si>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</si>
  <si>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</si>
  <si>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</si>
  <si>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</si>
  <si>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</si>
  <si>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</si>
  <si>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</si>
  <si>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</si>
  <si>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</si>
  <si>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</si>
  <si>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</si>
  <si>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</si>
  <si>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</si>
  <si>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</si>
  <si>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</si>
  <si>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</si>
  <si>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</si>
  <si>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</si>
  <si>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</si>
  <si>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</si>
  <si>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</si>
  <si>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</si>
  <si>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</si>
  <si>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</si>
  <si>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</si>
  <si>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</si>
  <si>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</si>
  <si>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</si>
  <si>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</si>
  <si>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</si>
  <si>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</si>
  <si>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</si>
  <si>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</si>
  <si>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</si>
  <si>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</si>
  <si>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</si>
  <si>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</si>
  <si>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</si>
  <si>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</si>
  <si>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</si>
  <si>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</si>
  <si>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</si>
  <si>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</si>
  <si>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</si>
  <si>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</si>
  <si>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</si>
  <si>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</si>
  <si>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</si>
  <si>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</si>
  <si>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</si>
  <si>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</si>
  <si>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</si>
  <si>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</si>
  <si>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</si>
  <si>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</si>
  <si>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</si>
  <si>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</si>
  <si>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</si>
  <si>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</si>
  <si>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</si>
  <si>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</si>
  <si>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</si>
  <si>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</si>
  <si>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</si>
  <si>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</si>
  <si>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</si>
  <si>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</si>
  <si>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</si>
  <si>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</si>
  <si>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</si>
  <si>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</si>
  <si>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</si>
  <si>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</si>
  <si>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</si>
  <si>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</si>
  <si>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</si>
  <si>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</si>
  <si>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</si>
  <si>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</si>
  <si>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</si>
  <si>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</si>
  <si>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</si>
  <si>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</si>
  <si>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</si>
  <si>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</si>
  <si>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</si>
  <si>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</si>
  <si>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</si>
  <si>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</si>
  <si>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</si>
  <si>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</si>
  <si>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</si>
  <si>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</si>
  <si>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</si>
  <si>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</si>
  <si>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</si>
  <si>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</si>
  <si>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</si>
  <si>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</si>
  <si>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</si>
  <si>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</si>
  <si>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</si>
  <si>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</si>
  <si>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</si>
  <si>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</si>
  <si>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</si>
  <si>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</si>
  <si>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</si>
  <si>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</si>
  <si>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</si>
  <si>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</si>
  <si>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</si>
  <si>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</si>
  <si>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</si>
  <si>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</si>
  <si>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</si>
  <si>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</si>
  <si>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</si>
  <si>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</si>
  <si>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</si>
  <si>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</si>
  <si>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</si>
  <si>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</si>
  <si>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</si>
  <si>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</si>
  <si>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</si>
  <si>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</si>
  <si>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</si>
  <si>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</si>
  <si>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</si>
  <si>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</si>
  <si>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</si>
  <si>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</si>
  <si>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</si>
  <si>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</si>
  <si>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</si>
  <si>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</si>
  <si>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</si>
  <si>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</si>
  <si>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</si>
  <si>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</si>
  <si>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</si>
  <si>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</si>
  <si>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</si>
  <si>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</si>
  <si>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</si>
  <si>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</si>
  <si>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</si>
  <si>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</si>
  <si>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</si>
  <si>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</si>
  <si>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</si>
  <si>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</si>
  <si>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</si>
  <si>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</si>
  <si>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</si>
  <si>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</si>
  <si>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</si>
  <si>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</si>
  <si>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</si>
  <si>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</si>
  <si>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</si>
  <si>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</si>
  <si>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</si>
  <si>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</si>
  <si>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</si>
  <si>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</si>
  <si>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</si>
  <si>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</si>
  <si>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</si>
  <si>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</si>
  <si>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</si>
  <si>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</si>
  <si>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</si>
  <si>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</si>
  <si>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</si>
  <si>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</si>
  <si>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</si>
  <si>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</si>
  <si>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</si>
  <si>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</si>
  <si>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</si>
  <si>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</si>
  <si>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</si>
  <si>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</si>
  <si>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</si>
  <si>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</si>
  <si>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</si>
  <si>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</si>
  <si>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</si>
  <si>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</si>
  <si>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</si>
  <si>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</si>
  <si>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</si>
  <si>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</si>
  <si>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</si>
  <si>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</si>
  <si>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</si>
  <si>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</si>
  <si>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</si>
  <si>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</si>
  <si>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</si>
  <si>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</si>
  <si>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</si>
  <si>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</si>
  <si>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</si>
  <si>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</si>
  <si>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</si>
  <si>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</si>
  <si>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</si>
  <si>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</si>
  <si>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</si>
  <si>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</si>
  <si>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</si>
  <si>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</si>
  <si>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</si>
  <si>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</si>
  <si>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</si>
  <si>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</si>
  <si>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</si>
  <si>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</si>
  <si>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</si>
  <si>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</si>
  <si>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</si>
  <si>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</si>
  <si>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</si>
  <si>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</si>
  <si>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</si>
  <si>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</si>
  <si>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</si>
  <si>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</si>
  <si>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</si>
  <si>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</si>
  <si>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</si>
  <si>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</si>
  <si>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</si>
  <si>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</si>
  <si>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</si>
  <si>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</si>
  <si>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</si>
  <si>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</si>
  <si>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</si>
  <si>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</si>
  <si>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</si>
  <si>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</si>
  <si>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</si>
  <si>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</si>
  <si>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</si>
  <si>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</si>
  <si>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</si>
  <si>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</si>
  <si>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</si>
  <si>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</si>
  <si>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</si>
  <si>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</si>
  <si>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</si>
  <si>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</si>
  <si>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</si>
  <si>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</si>
  <si>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</si>
  <si>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</si>
  <si>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</si>
  <si>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</si>
  <si>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</si>
  <si>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</si>
  <si>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</si>
  <si>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</si>
  <si>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</si>
  <si>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</si>
  <si>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</si>
  <si>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</si>
  <si>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</si>
  <si>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</si>
  <si>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</si>
  <si>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</si>
  <si>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</si>
  <si>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</si>
  <si>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</si>
  <si>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</si>
  <si>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</si>
  <si>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</si>
  <si>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</si>
  <si>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</si>
  <si>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</si>
  <si>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</si>
  <si>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</si>
  <si>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</si>
  <si>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</si>
  <si>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</si>
  <si>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</si>
  <si>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</si>
  <si>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</si>
  <si>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</si>
  <si>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</si>
  <si>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</si>
  <si>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</si>
  <si>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</si>
  <si>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</si>
  <si>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</si>
  <si>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</si>
  <si>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</si>
  <si>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</si>
  <si>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</si>
  <si>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</si>
  <si>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</si>
  <si>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</si>
  <si>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</si>
  <si>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</si>
  <si>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</si>
  <si>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</si>
  <si>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</si>
  <si>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</si>
  <si>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</si>
  <si>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</si>
  <si>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</si>
  <si>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</si>
  <si>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</si>
  <si>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</si>
  <si>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</si>
  <si>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</si>
  <si>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</si>
  <si>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</si>
  <si>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</si>
  <si>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</si>
  <si>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</si>
  <si>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</si>
  <si>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</si>
  <si>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</si>
  <si>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</si>
  <si>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</si>
  <si>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</si>
  <si>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</si>
  <si>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</si>
  <si>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</si>
  <si>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</si>
  <si>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</si>
  <si>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</si>
  <si>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</si>
  <si>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</si>
  <si>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</si>
  <si>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</si>
  <si>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</si>
  <si>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</si>
  <si>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</si>
  <si>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</si>
  <si>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</si>
  <si>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</si>
  <si>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</si>
  <si>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</si>
  <si>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</si>
  <si>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</si>
  <si>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</si>
  <si>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</si>
  <si>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</si>
  <si>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</si>
  <si>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</si>
  <si>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</si>
  <si>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</si>
  <si>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</si>
  <si>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</si>
  <si>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</si>
  <si>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</si>
  <si>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</si>
  <si>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</si>
  <si>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</si>
  <si>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</si>
  <si>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</si>
  <si>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</si>
  <si>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</si>
  <si>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</si>
  <si>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</si>
  <si>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</si>
  <si>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</si>
  <si>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</si>
  <si>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</si>
  <si>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</si>
  <si>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</si>
  <si>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</si>
  <si>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</si>
  <si>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</si>
  <si>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</si>
  <si>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</si>
  <si>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</si>
  <si>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</si>
  <si>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</si>
  <si>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</si>
  <si>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</si>
  <si>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</si>
  <si>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</si>
  <si>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</si>
  <si>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</si>
  <si>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</si>
  <si>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</si>
  <si>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</si>
  <si>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</si>
  <si>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</si>
  <si>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</si>
  <si>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</si>
  <si>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</si>
  <si>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</si>
  <si>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</si>
  <si>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</si>
  <si>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</si>
  <si>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</si>
  <si>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</si>
  <si>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</si>
  <si>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</si>
  <si>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</si>
  <si>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</si>
  <si>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</si>
  <si>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</si>
  <si>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</si>
  <si>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</si>
  <si>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</si>
  <si>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</si>
  <si>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</si>
  <si>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</si>
  <si>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</si>
  <si>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</si>
  <si>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</si>
  <si>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</si>
  <si>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</si>
  <si>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</si>
  <si>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</si>
  <si>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</si>
  <si>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</si>
  <si>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</si>
  <si>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</si>
  <si>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</si>
  <si>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</si>
  <si>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</si>
  <si>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</si>
  <si>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</si>
  <si>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</si>
  <si>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</si>
  <si>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</si>
  <si>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</si>
  <si>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</si>
  <si>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</si>
  <si>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</si>
  <si>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</si>
  <si>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</si>
  <si>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</si>
  <si>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</si>
  <si>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</si>
  <si>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</si>
  <si>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</si>
  <si>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</si>
  <si>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</si>
  <si>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</si>
  <si>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</si>
  <si>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</si>
  <si>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</si>
  <si>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</si>
  <si>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</si>
  <si>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</si>
  <si>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</si>
  <si>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</si>
  <si>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</si>
  <si>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</si>
  <si>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</si>
  <si>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</si>
  <si>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</si>
  <si>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</si>
  <si>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</si>
  <si>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</si>
  <si>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</si>
  <si>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</si>
  <si>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</si>
  <si>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</si>
  <si>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</si>
  <si>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</si>
  <si>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</si>
  <si>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</si>
  <si>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</si>
  <si>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</si>
  <si>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</si>
  <si>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</si>
  <si>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</si>
  <si>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</si>
  <si>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</si>
  <si>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</si>
  <si>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</si>
  <si>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</si>
  <si>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</si>
  <si>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</si>
  <si>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</si>
  <si>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</si>
  <si>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</si>
  <si>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</si>
  <si>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</si>
  <si>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</si>
  <si>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</si>
  <si>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</si>
  <si>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</si>
  <si>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</si>
  <si>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</si>
  <si>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</si>
  <si>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</si>
  <si>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</si>
  <si>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</si>
  <si>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</si>
  <si>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</si>
  <si>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</si>
  <si>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</si>
  <si>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</si>
  <si>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</si>
  <si>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</si>
  <si>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</si>
  <si>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</si>
  <si>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</si>
  <si>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</si>
  <si>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</si>
  <si>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</si>
  <si>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</si>
  <si>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</si>
  <si>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</si>
  <si>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</si>
  <si>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</si>
  <si>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</si>
  <si>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</si>
  <si>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</si>
  <si>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</si>
  <si>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</si>
  <si>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</si>
  <si>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</si>
  <si>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</si>
  <si>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</si>
  <si>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</si>
  <si>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</si>
  <si>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</si>
  <si>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</si>
  <si>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</si>
  <si>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</si>
  <si>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</si>
  <si>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</si>
  <si>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</si>
  <si>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</si>
  <si>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</si>
  <si>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</si>
  <si>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</si>
  <si>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</si>
  <si>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</si>
  <si>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</si>
  <si>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</si>
  <si>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</si>
  <si>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</si>
  <si>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</si>
  <si>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</si>
  <si>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</si>
  <si>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</si>
  <si>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</si>
  <si>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</si>
  <si>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</si>
  <si>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</si>
  <si>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</si>
  <si>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</si>
  <si>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</si>
  <si>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</si>
  <si>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</si>
  <si>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</si>
  <si>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</si>
  <si>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</si>
  <si>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</si>
  <si>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</si>
  <si>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</si>
  <si>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</si>
  <si>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</si>
  <si>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</si>
  <si>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</si>
  <si>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</si>
  <si>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</si>
  <si>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</si>
  <si>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</si>
  <si>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</si>
  <si>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</si>
  <si>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</si>
  <si>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</si>
  <si>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</si>
  <si>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</si>
  <si>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</si>
  <si>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</si>
  <si>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</si>
  <si>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</si>
  <si>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</si>
  <si>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</si>
  <si>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</si>
  <si>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</si>
  <si>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</si>
  <si>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</si>
  <si>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</si>
  <si>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</si>
  <si>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</si>
  <si>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</si>
  <si>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</si>
  <si>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</si>
  <si>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</si>
  <si>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</si>
  <si>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</si>
  <si>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</si>
  <si>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</si>
  <si>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</si>
  <si>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</si>
  <si>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</si>
  <si>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</si>
  <si>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</si>
  <si>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</si>
  <si>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</si>
  <si>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</si>
  <si>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</si>
  <si>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</si>
  <si>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</si>
  <si>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</si>
  <si>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</si>
  <si>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</si>
  <si>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</si>
  <si>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</si>
  <si>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</si>
  <si>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</si>
  <si>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</si>
  <si>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</si>
  <si>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</si>
  <si>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</si>
  <si>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</si>
  <si>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</si>
  <si>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</si>
  <si>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</si>
  <si>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</si>
  <si>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</si>
  <si>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</si>
  <si>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</si>
  <si>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</si>
  <si>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</si>
  <si>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</si>
  <si>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</si>
  <si>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</si>
  <si>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</si>
  <si>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</si>
  <si>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</si>
  <si>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</si>
  <si>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</si>
  <si>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</si>
  <si>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</si>
  <si>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</si>
  <si>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</si>
  <si>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</si>
  <si>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</si>
  <si>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</si>
  <si>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</si>
  <si>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</si>
  <si>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</si>
  <si>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</si>
  <si>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</si>
  <si>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</si>
  <si>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</si>
  <si>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</si>
  <si>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</si>
  <si>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</si>
  <si>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</si>
  <si>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</si>
  <si>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</si>
  <si>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</si>
  <si>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</si>
  <si>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</si>
  <si>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</si>
  <si>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</si>
  <si>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</si>
  <si>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</si>
  <si>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</si>
  <si>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</si>
  <si>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</si>
  <si>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</si>
  <si>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</si>
  <si>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</si>
  <si>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</si>
  <si>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</si>
  <si>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</si>
  <si>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</si>
  <si>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</si>
  <si>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</si>
  <si>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</si>
  <si>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</si>
  <si>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</si>
  <si>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</si>
  <si>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</si>
  <si>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</si>
  <si>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</si>
  <si>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</si>
  <si>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</si>
  <si>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</si>
  <si>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</si>
  <si>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</si>
  <si>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</si>
  <si>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</si>
  <si>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</si>
  <si>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</si>
  <si>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</si>
  <si>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</si>
  <si>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</si>
  <si>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</si>
  <si>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</si>
  <si>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</si>
  <si>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</si>
  <si>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</si>
  <si>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</si>
  <si>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</si>
  <si>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</si>
  <si>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</si>
  <si>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</si>
  <si>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</si>
  <si>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</si>
  <si>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</si>
  <si>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</si>
  <si>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</si>
  <si>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</si>
  <si>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</si>
  <si>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</si>
  <si>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</si>
  <si>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</si>
  <si>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</si>
  <si>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</si>
  <si>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</si>
  <si>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</si>
  <si>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</si>
  <si>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</si>
  <si>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</si>
  <si>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</si>
  <si>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</si>
  <si>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</si>
  <si>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</si>
  <si>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</si>
  <si>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</si>
  <si>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</si>
  <si>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</si>
  <si>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</si>
  <si>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</si>
  <si>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</si>
  <si>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</si>
  <si>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</si>
  <si>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</si>
  <si>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</si>
  <si>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</si>
  <si>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</si>
  <si>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</si>
  <si>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</si>
  <si>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</si>
  <si>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</si>
  <si>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</si>
  <si>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</si>
  <si>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</si>
  <si>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</si>
  <si>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</si>
  <si>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</si>
  <si>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</si>
  <si>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</si>
  <si>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</si>
  <si>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</si>
  <si>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</si>
  <si>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</si>
  <si>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</si>
  <si>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</si>
  <si>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</si>
  <si>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</si>
  <si>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</si>
  <si>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</si>
  <si>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</si>
  <si>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</si>
  <si>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</si>
  <si>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</si>
  <si>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</si>
  <si>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</si>
  <si>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</si>
  <si>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</si>
  <si>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</si>
  <si>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</si>
  <si>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</si>
  <si>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</si>
  <si>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</si>
  <si>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</si>
  <si>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</si>
  <si>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</si>
  <si>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</si>
  <si>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</si>
  <si>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</si>
  <si>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</si>
  <si>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</si>
  <si>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</si>
  <si>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</si>
  <si>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</si>
  <si>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</si>
  <si>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</si>
  <si>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</si>
  <si>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</si>
  <si>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</si>
  <si>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</si>
  <si>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</si>
  <si>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</si>
  <si>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</si>
  <si>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</si>
  <si>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</si>
  <si>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</si>
  <si>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</si>
  <si>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</si>
  <si>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</si>
  <si>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</si>
  <si>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</si>
  <si>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</si>
  <si>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</si>
  <si>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</si>
  <si>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</si>
  <si>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</si>
  <si>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</si>
  <si>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</si>
  <si>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</si>
  <si>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</si>
  <si>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</si>
  <si>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</si>
  <si>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</si>
  <si>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</si>
  <si>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</si>
  <si>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</si>
  <si>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</si>
  <si>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</si>
  <si>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</si>
  <si>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</si>
  <si>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</si>
  <si>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</si>
  <si>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</si>
  <si>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</si>
  <si>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</si>
  <si>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</si>
  <si>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</si>
  <si>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</si>
  <si>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</si>
  <si>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</si>
  <si>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</si>
  <si>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</si>
  <si>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</si>
  <si>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</si>
  <si>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</si>
  <si>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</si>
  <si>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</si>
  <si>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</si>
  <si>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</si>
  <si>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</si>
  <si>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</si>
  <si>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</si>
  <si>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</si>
  <si>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</si>
  <si>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</si>
  <si>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</si>
  <si>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</si>
  <si>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</si>
  <si>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</si>
  <si>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</si>
  <si>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</si>
  <si>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</si>
  <si>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</si>
  <si>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</si>
  <si>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</si>
  <si>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</si>
  <si>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</si>
  <si>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</si>
  <si>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</si>
  <si>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</si>
  <si>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</si>
  <si>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</si>
  <si>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</si>
  <si>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</si>
  <si>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</si>
  <si>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</si>
  <si>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</si>
  <si>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</si>
  <si>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</si>
  <si>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</si>
  <si>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</si>
  <si>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</si>
  <si>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</si>
  <si>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</si>
  <si>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</si>
  <si>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</si>
  <si>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</si>
  <si>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</si>
  <si>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</si>
  <si>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</si>
  <si>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</si>
  <si>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</si>
  <si>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</si>
  <si>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</si>
  <si>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</si>
  <si>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</si>
  <si>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</si>
  <si>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</si>
  <si>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</si>
  <si>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</si>
  <si>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</si>
  <si>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</si>
  <si>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</si>
  <si>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</si>
  <si>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</si>
  <si>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</si>
  <si>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</si>
  <si>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</si>
  <si>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</si>
  <si>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</si>
  <si>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</si>
  <si>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</si>
  <si>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</si>
  <si>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</si>
  <si>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</si>
  <si>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</si>
  <si>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</si>
  <si>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</si>
  <si>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</si>
  <si>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</si>
  <si>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</si>
  <si>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</si>
  <si>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</si>
  <si>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</si>
  <si>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</si>
  <si>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</si>
  <si>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</si>
  <si>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</si>
  <si>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</si>
  <si>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</si>
  <si>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</si>
  <si>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</si>
  <si>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</si>
  <si>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</si>
  <si>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</si>
  <si>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</si>
  <si>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</si>
  <si>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</si>
  <si>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</si>
  <si>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</si>
  <si>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</si>
  <si>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</si>
  <si>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</si>
  <si>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</si>
  <si>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</si>
  <si>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</si>
  <si>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</si>
  <si>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</si>
  <si>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</si>
  <si>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</si>
  <si>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</si>
  <si>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</si>
  <si>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</si>
  <si>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</si>
  <si>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</si>
  <si>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</si>
  <si>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</si>
  <si>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</si>
  <si>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</si>
  <si>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</si>
  <si>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</si>
  <si>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</si>
  <si>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</si>
  <si>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</si>
  <si>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</si>
  <si>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</si>
  <si>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</si>
  <si>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</si>
  <si>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</si>
  <si>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</si>
  <si>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</si>
  <si>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</si>
  <si>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</si>
  <si>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</si>
  <si>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</si>
  <si>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</si>
  <si>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</si>
  <si>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</si>
  <si>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</si>
  <si>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</si>
  <si>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</si>
  <si>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</si>
  <si>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</si>
  <si>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</si>
  <si>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</si>
  <si>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</si>
  <si>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</si>
  <si>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</si>
  <si>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</si>
  <si>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</si>
  <si>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</si>
  <si>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</si>
  <si>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</si>
  <si>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</si>
  <si>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</si>
  <si>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</si>
  <si>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</si>
  <si>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</si>
  <si>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</si>
  <si>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</si>
  <si>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</si>
  <si>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</si>
  <si>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</si>
  <si>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</si>
  <si>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</si>
  <si>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</si>
  <si>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</si>
  <si>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</si>
  <si>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</si>
  <si>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</si>
  <si>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</si>
  <si>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</si>
  <si>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</si>
  <si>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</si>
  <si>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</si>
  <si>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</si>
  <si>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</si>
  <si>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</si>
  <si>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</si>
  <si>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</si>
  <si>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</si>
  <si>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</si>
  <si>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</si>
  <si>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</si>
  <si>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</si>
  <si>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</si>
  <si>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</si>
  <si>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</si>
  <si>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</si>
  <si>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</si>
  <si>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</si>
  <si>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</si>
  <si>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</si>
  <si>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</si>
  <si>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</si>
  <si>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</si>
  <si>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</si>
  <si>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</si>
  <si>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</si>
  <si>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</si>
  <si>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</si>
  <si>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</si>
  <si>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</si>
  <si>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</si>
  <si>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</si>
  <si>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</si>
  <si>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</si>
  <si>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</si>
  <si>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</si>
  <si>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</si>
  <si>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</si>
  <si>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</si>
  <si>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</si>
  <si>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</si>
  <si>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</si>
  <si>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</si>
  <si>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</si>
  <si>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</si>
  <si>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</si>
  <si>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</si>
  <si>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</si>
  <si>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</si>
  <si>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</si>
  <si>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</si>
  <si>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</si>
  <si>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</si>
  <si>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</si>
  <si>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</si>
  <si>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</si>
  <si>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</si>
  <si>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</si>
  <si>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</si>
  <si>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</si>
  <si>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</si>
  <si>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</si>
  <si>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</si>
  <si>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</si>
  <si>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</si>
  <si>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</si>
  <si>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</si>
  <si>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</si>
  <si>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</si>
  <si>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</si>
  <si>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</si>
  <si>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</si>
  <si>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</si>
  <si>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</si>
  <si>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</si>
  <si>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</si>
  <si>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</si>
  <si>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</si>
  <si>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</si>
  <si>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</si>
  <si>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</si>
  <si>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</si>
  <si>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</si>
  <si>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</si>
  <si>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</si>
  <si>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</si>
  <si>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</si>
  <si>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</si>
  <si>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</si>
  <si>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</si>
  <si>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</si>
  <si>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</si>
  <si>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</si>
  <si>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</si>
  <si>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</si>
  <si>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</si>
  <si>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</si>
  <si>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</si>
  <si>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</si>
  <si>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</si>
  <si>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</si>
  <si>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</si>
  <si>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</si>
  <si>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</si>
  <si>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</si>
  <si>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</si>
  <si>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</si>
  <si>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</si>
  <si>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</si>
  <si>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</si>
  <si>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</si>
  <si>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</si>
  <si>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</si>
  <si>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</si>
  <si>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</si>
  <si>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</si>
  <si>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</si>
  <si>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</si>
  <si>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</si>
  <si>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</si>
  <si>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</si>
  <si>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</si>
  <si>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</si>
  <si>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</si>
  <si>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</si>
  <si>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</si>
  <si>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</si>
  <si>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</si>
  <si>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</si>
  <si>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</si>
  <si>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</si>
  <si>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</si>
  <si>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</si>
  <si>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</si>
  <si>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</si>
  <si>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</si>
  <si>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</si>
  <si>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</si>
  <si>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</si>
  <si>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</si>
  <si>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</si>
  <si>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</si>
  <si>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</si>
  <si>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</si>
  <si>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</si>
  <si>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</si>
  <si>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</si>
  <si>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</si>
  <si>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</si>
  <si>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</si>
  <si>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</si>
  <si>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</si>
  <si>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</si>
  <si>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</si>
  <si>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</si>
  <si>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</si>
  <si>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</si>
  <si>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</si>
  <si>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</si>
  <si>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</si>
  <si>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</si>
  <si>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</si>
  <si>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</si>
  <si>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</si>
  <si>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</si>
  <si>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</si>
  <si>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</si>
  <si>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</si>
  <si>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</si>
  <si>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</si>
  <si>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</si>
  <si>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</si>
  <si>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</si>
  <si>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</si>
  <si>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</si>
  <si>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</si>
  <si>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</si>
  <si>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</si>
  <si>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</si>
  <si>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</si>
  <si>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</si>
  <si>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</si>
  <si>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</si>
  <si>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</si>
  <si>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</si>
  <si>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</si>
  <si>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</si>
  <si>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</si>
  <si>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</si>
  <si>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</si>
  <si>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</si>
  <si>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</si>
  <si>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</si>
  <si>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</si>
  <si>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</si>
  <si>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</si>
  <si>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</si>
  <si>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</si>
  <si>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</si>
  <si>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</si>
  <si>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</si>
  <si>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</si>
  <si>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</si>
  <si>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</si>
  <si>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</si>
  <si>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</si>
  <si>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</si>
  <si>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</si>
  <si>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</si>
  <si>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</si>
  <si>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</si>
  <si>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</si>
  <si>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</si>
  <si>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</si>
  <si>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</si>
  <si>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</si>
  <si>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</si>
  <si>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</si>
  <si>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</si>
  <si>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</si>
  <si>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</si>
  <si>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</si>
  <si>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</si>
  <si>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</si>
  <si>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</si>
  <si>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</si>
  <si>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</si>
  <si>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</si>
  <si>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</si>
  <si>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</si>
  <si>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</si>
  <si>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</si>
  <si>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</si>
  <si>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</si>
  <si>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</si>
  <si>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</si>
  <si>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</si>
  <si>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</si>
  <si>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</si>
  <si>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</si>
  <si>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</si>
  <si>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</si>
  <si>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</si>
  <si>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</si>
  <si>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</si>
  <si>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</si>
  <si>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</si>
  <si>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</si>
  <si>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</si>
  <si>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</si>
  <si>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</si>
  <si>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</si>
  <si>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</si>
  <si>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</si>
  <si>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</si>
  <si>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</si>
  <si>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</si>
  <si>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</si>
  <si>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</si>
  <si>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</si>
  <si>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</si>
  <si>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</si>
  <si>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</si>
  <si>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</si>
  <si>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</si>
  <si>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</si>
  <si>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</si>
  <si>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</si>
  <si>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</si>
  <si>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</si>
  <si>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</si>
  <si>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</si>
  <si>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</si>
  <si>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</si>
  <si>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</si>
  <si>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</si>
  <si>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</si>
  <si>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</si>
  <si>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</si>
  <si>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</si>
  <si>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</si>
  <si>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</si>
  <si>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</si>
  <si>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</si>
  <si>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</si>
  <si>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</si>
  <si>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</si>
  <si>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</si>
  <si>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</si>
  <si>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</si>
  <si>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</si>
  <si>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</si>
  <si>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</si>
  <si>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</si>
  <si>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</si>
  <si>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</si>
  <si>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</si>
  <si>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</si>
  <si>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</si>
  <si>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</si>
  <si>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</si>
  <si>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</si>
  <si>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</si>
  <si>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</si>
  <si>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</si>
  <si>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</si>
  <si>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</si>
  <si>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</si>
  <si>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</si>
  <si>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</si>
  <si>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</si>
  <si>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</si>
  <si>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</si>
  <si>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</si>
  <si>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</si>
  <si>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</si>
  <si>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</si>
  <si>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</si>
  <si>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</si>
  <si>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</si>
  <si>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</si>
  <si>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</si>
  <si>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</si>
  <si>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</si>
  <si>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</si>
  <si>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</si>
  <si>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</si>
  <si>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</si>
  <si>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</si>
  <si>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</si>
  <si>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</si>
  <si>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</si>
  <si>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</si>
  <si>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</si>
  <si>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</si>
  <si>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</si>
  <si>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</si>
  <si>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</si>
  <si>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</si>
  <si>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</si>
  <si>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</si>
  <si>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</si>
  <si>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</si>
  <si>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</si>
  <si>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</si>
  <si>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</si>
  <si>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</si>
  <si>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</si>
  <si>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</si>
  <si>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</si>
  <si>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</si>
  <si>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</si>
  <si>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</si>
  <si>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</si>
  <si>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</si>
  <si>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</si>
  <si>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</si>
  <si>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</si>
  <si>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</si>
  <si>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</si>
  <si>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</si>
  <si>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</si>
  <si>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</si>
  <si>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</si>
  <si>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</si>
  <si>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</si>
  <si>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</si>
  <si>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</si>
  <si>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</si>
  <si>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</si>
  <si>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</si>
  <si>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</si>
  <si>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</si>
  <si>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</si>
  <si>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</si>
  <si>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</si>
  <si>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</si>
  <si>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</si>
  <si>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</si>
  <si>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</si>
  <si>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</si>
  <si>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</si>
  <si>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</si>
  <si>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</si>
  <si>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</si>
  <si>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</si>
  <si>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</si>
  <si>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</si>
  <si>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</si>
  <si>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</si>
  <si>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</si>
  <si>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</si>
  <si>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</si>
  <si>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</si>
  <si>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</si>
  <si>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</si>
  <si>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</si>
  <si>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</si>
  <si>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</si>
  <si>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</si>
  <si>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</si>
  <si>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</si>
  <si>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</si>
  <si>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</si>
  <si>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</si>
  <si>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</si>
  <si>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</si>
  <si>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</si>
  <si>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</si>
  <si>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</si>
  <si>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</si>
  <si>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</si>
  <si>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</si>
  <si>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</si>
  <si>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</si>
  <si>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</si>
  <si>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</si>
  <si>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</si>
  <si>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</si>
  <si>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</si>
  <si>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</si>
  <si>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</si>
  <si>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</si>
  <si>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</si>
  <si>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</si>
  <si>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</si>
  <si>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</si>
  <si>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</si>
  <si>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</si>
  <si>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</si>
  <si>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</si>
  <si>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</si>
  <si>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</si>
  <si>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</si>
  <si>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</si>
  <si>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</si>
  <si>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</si>
  <si>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</si>
  <si>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</si>
  <si>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</si>
  <si>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</si>
  <si>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</si>
  <si>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</si>
  <si>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</si>
  <si>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</si>
  <si>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</si>
  <si>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</si>
  <si>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</si>
  <si>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</si>
  <si>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</si>
  <si>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</si>
  <si>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</si>
  <si>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</si>
  <si>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</si>
  <si>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</si>
  <si>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</si>
  <si>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</si>
  <si>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</si>
  <si>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</si>
  <si>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</si>
  <si>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</si>
  <si>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</si>
  <si>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</si>
  <si>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</si>
  <si>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</si>
  <si>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</si>
  <si>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</si>
  <si>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</si>
  <si>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</si>
  <si>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</si>
  <si>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</si>
  <si>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</si>
  <si>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</si>
  <si>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</si>
  <si>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</si>
  <si>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</si>
  <si>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</si>
  <si>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</si>
  <si>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</si>
  <si>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</si>
  <si>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</si>
  <si>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</si>
  <si>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</si>
  <si>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</si>
  <si>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</si>
  <si>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</si>
  <si>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</si>
  <si>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</si>
  <si>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</si>
  <si>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</si>
  <si>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</si>
  <si>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</si>
  <si>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</si>
  <si>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</si>
  <si>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</si>
  <si>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</si>
  <si>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</si>
  <si>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</si>
  <si>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</si>
  <si>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</si>
  <si>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</si>
  <si>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</si>
  <si>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</si>
  <si>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</si>
  <si>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</si>
  <si>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</si>
  <si>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</si>
  <si>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</si>
  <si>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</si>
  <si>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</si>
  <si>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</si>
  <si>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</si>
  <si>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</si>
  <si>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</si>
  <si>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</si>
  <si>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</si>
  <si>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</si>
  <si>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</si>
  <si>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</si>
  <si>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</si>
  <si>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</si>
  <si>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</si>
  <si>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</si>
  <si>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</si>
  <si>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</si>
  <si>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</si>
  <si>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</si>
  <si>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</si>
  <si>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</si>
  <si>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</si>
  <si>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</si>
  <si>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</si>
  <si>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</si>
  <si>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</si>
  <si>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</si>
  <si>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</si>
  <si>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</si>
  <si>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</si>
  <si>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</si>
  <si>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</si>
  <si>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</si>
  <si>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</si>
  <si>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</si>
  <si>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</si>
  <si>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</si>
  <si>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</si>
  <si>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</si>
  <si>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</si>
  <si>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</si>
  <si>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</si>
  <si>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</si>
  <si>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</si>
  <si>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</si>
  <si>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</si>
  <si>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</si>
  <si>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</si>
  <si>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</si>
  <si>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</si>
  <si>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</si>
  <si>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</si>
  <si>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</si>
  <si>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</si>
  <si>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</si>
  <si>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</si>
  <si>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</si>
  <si>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</si>
  <si>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</si>
  <si>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</si>
  <si>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</si>
  <si>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</si>
  <si>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</si>
  <si>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</si>
  <si>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</si>
  <si>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</si>
  <si>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</si>
  <si>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</si>
  <si>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</si>
  <si>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</si>
  <si>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</si>
  <si>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</si>
  <si>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</si>
  <si>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</si>
  <si>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</si>
  <si>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</si>
  <si>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</si>
  <si>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</si>
  <si>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</si>
  <si>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</si>
  <si>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</si>
  <si>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</si>
  <si>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</si>
  <si>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</si>
  <si>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</si>
  <si>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</si>
  <si>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</si>
  <si>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</si>
  <si>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</si>
  <si>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</si>
  <si>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</si>
  <si>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</si>
  <si>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</si>
  <si>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</si>
  <si>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</si>
  <si>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</si>
  <si>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</si>
  <si>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</si>
  <si>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</si>
  <si>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</si>
  <si>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</si>
  <si>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</si>
  <si>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</si>
  <si>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</si>
  <si>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</si>
  <si>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</si>
  <si>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</si>
  <si>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</si>
  <si>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</si>
  <si>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</si>
  <si>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</si>
  <si>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</si>
  <si>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</si>
  <si>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</si>
  <si>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</si>
  <si>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</si>
  <si>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</si>
  <si>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</si>
  <si>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</si>
  <si>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</si>
  <si>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</si>
  <si>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</si>
  <si>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</si>
  <si>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</si>
  <si>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</si>
  <si>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</si>
  <si>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</si>
  <si>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</si>
  <si>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</si>
  <si>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</si>
  <si>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</si>
  <si>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</si>
  <si>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</si>
  <si>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</si>
  <si>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</si>
  <si>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</si>
  <si>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</si>
  <si>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</si>
  <si>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</si>
  <si>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</si>
  <si>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</si>
  <si>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</si>
  <si>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</si>
  <si>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</si>
  <si>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</si>
  <si>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</si>
  <si>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</si>
  <si>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</si>
  <si>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</si>
  <si>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</si>
  <si>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</si>
  <si>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</si>
  <si>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</si>
  <si>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</si>
  <si>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</si>
  <si>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</si>
  <si>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</si>
  <si>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</si>
  <si>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</si>
  <si>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</si>
  <si>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</si>
  <si>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</si>
  <si>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</si>
  <si>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</si>
  <si>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</si>
  <si>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</si>
  <si>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</si>
  <si>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</si>
  <si>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</si>
  <si>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</si>
  <si>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</si>
  <si>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</si>
  <si>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</si>
  <si>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</si>
  <si>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</si>
  <si>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</si>
  <si>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</si>
  <si>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</si>
  <si>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</si>
  <si>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</si>
  <si>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</si>
  <si>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</si>
  <si>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</si>
  <si>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</si>
  <si>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</si>
  <si>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</si>
  <si>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</si>
  <si>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</si>
  <si>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</si>
  <si>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</si>
  <si>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</si>
  <si>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</si>
  <si>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</si>
  <si>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</si>
  <si>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</si>
  <si>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</si>
  <si>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</si>
  <si>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</si>
  <si>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</si>
  <si>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</si>
  <si>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</si>
  <si>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</si>
  <si>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</si>
  <si>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</si>
  <si>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</si>
  <si>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</si>
  <si>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</si>
  <si>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</si>
  <si>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</si>
  <si>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</si>
  <si>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</si>
  <si>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</si>
  <si>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</si>
  <si>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</si>
  <si>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</si>
  <si>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</si>
  <si>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</si>
  <si>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</si>
  <si>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</si>
  <si>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</si>
  <si>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</si>
  <si>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</si>
  <si>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</si>
  <si>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</si>
  <si>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</si>
  <si>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</si>
  <si>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</si>
  <si>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</si>
  <si>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</si>
  <si>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</si>
  <si>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</si>
  <si>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</si>
  <si>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</si>
  <si>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</si>
  <si>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</si>
  <si>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</si>
  <si>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</si>
  <si>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</si>
  <si>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</si>
  <si>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</si>
  <si>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</si>
  <si>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</si>
  <si>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</si>
  <si>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</si>
  <si>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</si>
  <si>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</si>
  <si>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</si>
  <si>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</si>
  <si>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</si>
  <si>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</si>
  <si>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</si>
  <si>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</si>
  <si>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</si>
  <si>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</si>
  <si>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</si>
  <si>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</si>
  <si>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</si>
  <si>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</si>
  <si>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</si>
  <si>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</si>
  <si>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</si>
  <si>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</si>
  <si>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</si>
  <si>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</si>
  <si>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</si>
  <si>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</si>
  <si>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</si>
  <si>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</si>
  <si>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</si>
  <si>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</si>
  <si>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</si>
  <si>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</si>
  <si>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</si>
  <si>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</si>
  <si>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</si>
  <si>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</si>
  <si>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</si>
  <si>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</si>
  <si>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</si>
  <si>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</si>
  <si>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</si>
  <si>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</si>
  <si>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</si>
  <si>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</si>
  <si>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</si>
  <si>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</si>
  <si>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</si>
  <si>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</si>
  <si>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</si>
  <si>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</si>
  <si>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</si>
  <si>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</si>
  <si>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</si>
  <si>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</si>
  <si>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</si>
  <si>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</si>
  <si>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</si>
  <si>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</si>
  <si>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</si>
  <si>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</si>
  <si>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</si>
  <si>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</si>
  <si>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</si>
  <si>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</si>
  <si>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</si>
  <si>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</si>
  <si>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</si>
  <si>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</si>
  <si>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</si>
  <si>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</si>
  <si>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</si>
  <si>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</si>
  <si>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</si>
  <si>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</si>
  <si>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</si>
  <si>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</si>
  <si>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</si>
  <si>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</si>
  <si>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</si>
  <si>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</si>
  <si>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</si>
  <si>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</si>
  <si>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</si>
  <si>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</si>
  <si>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</si>
  <si>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</si>
  <si>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</si>
  <si>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</si>
  <si>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</si>
  <si>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</si>
  <si>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</si>
  <si>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</si>
  <si>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</si>
  <si>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</si>
  <si>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</si>
  <si>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</si>
  <si>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</si>
  <si>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</si>
  <si>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</si>
  <si>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</si>
  <si>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</si>
  <si>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</si>
  <si>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</si>
  <si>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</si>
  <si>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</si>
  <si>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</si>
  <si>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</si>
  <si>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</si>
  <si>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</si>
  <si>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</si>
  <si>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</si>
  <si>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</si>
  <si>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</si>
  <si>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</si>
  <si>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</si>
  <si>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</si>
  <si>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</si>
  <si>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</si>
  <si>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</si>
  <si>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</si>
  <si>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</si>
  <si>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</si>
  <si>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</si>
  <si>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</si>
  <si>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</si>
  <si>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</si>
  <si>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</si>
  <si>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</si>
  <si>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</si>
  <si>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</si>
  <si>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</si>
  <si>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</si>
  <si>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</si>
  <si>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</si>
  <si>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</si>
  <si>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</si>
  <si>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</si>
  <si>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</si>
  <si>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</si>
  <si>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</si>
  <si>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</si>
  <si>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</si>
  <si>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</si>
  <si>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</si>
  <si>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</si>
  <si>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</si>
  <si>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</si>
  <si>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</si>
  <si>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</si>
  <si>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</si>
  <si>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</si>
  <si>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</si>
  <si>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</si>
  <si>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</si>
  <si>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</si>
  <si>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</si>
  <si>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</si>
  <si>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</si>
  <si>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</si>
  <si>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</si>
  <si>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</si>
  <si>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</si>
  <si>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</si>
  <si>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</si>
  <si>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</si>
  <si>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</si>
  <si>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</si>
  <si>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</si>
  <si>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</si>
  <si>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</si>
  <si>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</si>
  <si>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</si>
  <si>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</si>
  <si>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</si>
  <si>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</si>
  <si>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</si>
  <si>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</si>
  <si>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</si>
  <si>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</si>
  <si>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</si>
  <si>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</si>
  <si>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</si>
  <si>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</si>
  <si>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</si>
  <si>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</si>
  <si>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</si>
  <si>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</si>
  <si>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</si>
  <si>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</si>
  <si>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</si>
  <si>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</si>
  <si>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</si>
  <si>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</si>
  <si>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</si>
  <si>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</si>
  <si>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</si>
  <si>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</si>
  <si>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</si>
  <si>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</si>
  <si>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</si>
  <si>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</si>
  <si>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</si>
  <si>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</si>
  <si>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</si>
  <si>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</si>
  <si>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</si>
  <si>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</si>
  <si>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</si>
  <si>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</si>
  <si>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</si>
  <si>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</si>
  <si>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</si>
  <si>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</si>
  <si>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</si>
  <si>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</si>
  <si>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</si>
  <si>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</si>
  <si>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</si>
  <si>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</si>
  <si>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</si>
  <si>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</si>
  <si>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</si>
  <si>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</si>
  <si>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</si>
  <si>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</si>
  <si>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</si>
  <si>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</si>
  <si>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</si>
  <si>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</si>
  <si>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</si>
  <si>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</si>
  <si>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</si>
  <si>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</si>
  <si>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</si>
  <si>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</si>
  <si>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</si>
  <si>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</si>
  <si>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</si>
  <si>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</si>
  <si>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</si>
  <si>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</si>
  <si>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</si>
  <si>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</si>
  <si>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</si>
  <si>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</si>
  <si>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</si>
  <si>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</si>
  <si>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</si>
  <si>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</si>
  <si>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</si>
  <si>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</si>
  <si>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</si>
  <si>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</si>
  <si>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</si>
  <si>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</si>
  <si>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</si>
  <si>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</si>
  <si>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</si>
  <si>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</si>
  <si>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</si>
  <si>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</si>
  <si>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</si>
  <si>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</si>
  <si>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</si>
  <si>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</si>
  <si>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</si>
  <si>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</si>
  <si>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</si>
  <si>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</si>
  <si>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</si>
  <si>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</si>
  <si>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</si>
  <si>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</si>
  <si>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</si>
  <si>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</si>
  <si>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</si>
  <si>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</si>
  <si>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</si>
  <si>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</si>
  <si>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</si>
  <si>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</si>
  <si>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</si>
  <si>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</si>
  <si>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</si>
  <si>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</si>
  <si>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</si>
  <si>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</si>
  <si>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</si>
  <si>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</si>
  <si>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</si>
  <si>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</si>
  <si>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</si>
  <si>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</si>
  <si>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</si>
  <si>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</si>
  <si>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</si>
  <si>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</si>
  <si>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</si>
  <si>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</si>
  <si>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</si>
  <si>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</si>
  <si>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</si>
  <si>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</si>
  <si>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</si>
  <si>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</si>
  <si>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</si>
  <si>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</si>
  <si>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</si>
  <si>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</si>
  <si>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</si>
  <si>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</si>
  <si>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</si>
  <si>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</si>
  <si>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</si>
  <si>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</si>
  <si>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</si>
  <si>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</si>
  <si>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</si>
  <si>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</si>
  <si>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</si>
  <si>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</si>
  <si>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</si>
  <si>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</si>
  <si>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</si>
  <si>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</si>
  <si>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</si>
  <si>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</si>
  <si>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</si>
  <si>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</si>
  <si>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</si>
  <si>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</si>
  <si>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</si>
  <si>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</si>
  <si>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</si>
  <si>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</si>
  <si>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</si>
  <si>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</si>
  <si>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</si>
  <si>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</si>
  <si>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</si>
  <si>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</si>
  <si>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</si>
  <si>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</si>
  <si>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</si>
  <si>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</si>
  <si>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</si>
  <si>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</si>
  <si>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</si>
  <si>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</si>
  <si>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</si>
  <si>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</si>
  <si>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</si>
  <si>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</si>
  <si>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</si>
  <si>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</si>
  <si>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</si>
  <si>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</si>
  <si>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</si>
  <si>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</si>
  <si>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</si>
  <si>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</si>
  <si>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</si>
  <si>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</si>
  <si>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</si>
  <si>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</si>
  <si>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</si>
  <si>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</si>
  <si>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</si>
  <si>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</si>
  <si>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</si>
  <si>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</si>
  <si>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</si>
  <si>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</si>
  <si>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</si>
  <si>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</si>
  <si>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</si>
  <si>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</si>
  <si>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</si>
  <si>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</si>
  <si>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</si>
  <si>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</si>
  <si>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</si>
  <si>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</si>
  <si>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</si>
  <si>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</si>
  <si>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</si>
  <si>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</si>
  <si>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</si>
  <si>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</si>
  <si>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</si>
  <si>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</si>
  <si>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</si>
  <si>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</si>
  <si>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</si>
  <si>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</si>
  <si>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</si>
  <si>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</si>
  <si>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</si>
  <si>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</si>
  <si>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</si>
  <si>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</si>
  <si>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</si>
  <si>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</si>
  <si>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</si>
  <si>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</si>
  <si>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</si>
  <si>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</si>
  <si>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</si>
  <si>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</si>
  <si>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</si>
  <si>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</si>
  <si>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</si>
  <si>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</si>
  <si>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</si>
  <si>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</si>
  <si>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</si>
  <si>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</si>
  <si>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</si>
  <si>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</si>
  <si>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</si>
  <si>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</si>
  <si>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</si>
  <si>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</si>
  <si>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</si>
  <si>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</si>
  <si>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</si>
  <si>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</si>
  <si>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</si>
  <si>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</si>
  <si>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</si>
  <si>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</si>
  <si>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</si>
  <si>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</si>
  <si>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</si>
  <si>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</si>
  <si>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</si>
  <si>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</si>
  <si>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</si>
  <si>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</si>
  <si>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</si>
  <si>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</si>
  <si>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</si>
  <si>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</si>
  <si>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</si>
  <si>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</si>
  <si>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</si>
  <si>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</si>
  <si>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</si>
  <si>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</si>
  <si>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</si>
  <si>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</si>
  <si>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</si>
  <si>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</si>
  <si>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</si>
  <si>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</si>
  <si>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</si>
  <si>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</si>
  <si>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</si>
  <si>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</si>
  <si>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</si>
  <si>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</si>
  <si>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</si>
  <si>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</si>
  <si>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</si>
  <si>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</si>
  <si>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</si>
  <si>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</si>
  <si>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</si>
  <si>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</si>
  <si>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</si>
  <si>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</si>
  <si>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</si>
  <si>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</si>
  <si>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</si>
  <si>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</si>
  <si>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</si>
  <si>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</si>
  <si>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</si>
  <si>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</si>
  <si>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</si>
  <si>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</si>
  <si>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</si>
  <si>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</si>
  <si>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</si>
  <si>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</si>
  <si>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</si>
  <si>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</si>
  <si>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</si>
  <si>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</si>
  <si>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</si>
  <si>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</si>
  <si>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</si>
  <si>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</si>
  <si>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</si>
  <si>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</si>
  <si>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</si>
  <si>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</si>
  <si>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</si>
  <si>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</si>
  <si>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</si>
  <si>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</si>
  <si>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</si>
  <si>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</si>
  <si>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</si>
  <si>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</si>
  <si>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</si>
  <si>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</si>
  <si>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</si>
  <si>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</si>
  <si>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</si>
  <si>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</si>
  <si>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</si>
  <si>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</si>
  <si>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</si>
  <si>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</si>
  <si>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</si>
  <si>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</si>
  <si>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</si>
  <si>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</si>
  <si>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</si>
  <si>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</si>
  <si>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</si>
  <si>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</si>
  <si>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</si>
  <si>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</si>
  <si>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</si>
  <si>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</si>
  <si>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</si>
  <si>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</si>
  <si>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</si>
  <si>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</si>
  <si>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</si>
  <si>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</si>
  <si>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</si>
  <si>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</si>
  <si>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</si>
  <si>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</si>
  <si>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</si>
  <si>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</si>
  <si>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</si>
  <si>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</si>
  <si>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</si>
  <si>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</si>
  <si>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</si>
  <si>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</si>
  <si>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</si>
  <si>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</si>
  <si>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</si>
  <si>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</si>
  <si>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</si>
  <si>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</si>
  <si>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</si>
  <si>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</si>
  <si>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</si>
  <si>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</si>
  <si>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</si>
  <si>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</si>
  <si>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</si>
  <si>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</si>
  <si>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</si>
  <si>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</si>
  <si>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</si>
  <si>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</si>
  <si>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</si>
  <si>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</si>
  <si>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</si>
  <si>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</si>
  <si>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</si>
  <si>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</si>
  <si>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</si>
  <si>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</si>
  <si>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</si>
  <si>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</si>
  <si>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</si>
  <si>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</si>
  <si>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</si>
  <si>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</si>
  <si>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</si>
  <si>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</si>
  <si>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</si>
  <si>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</si>
  <si>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</si>
  <si>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</si>
  <si>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</si>
  <si>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</si>
  <si>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</si>
  <si>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</si>
  <si>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</si>
  <si>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</si>
  <si>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</si>
  <si>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</si>
  <si>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</si>
  <si>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</si>
  <si>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</si>
  <si>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</si>
  <si>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</si>
  <si>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</si>
  <si>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</si>
  <si>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</si>
  <si>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</si>
  <si>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</si>
  <si>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</si>
  <si>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</si>
  <si>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</si>
  <si>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</si>
  <si>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</si>
  <si>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</si>
  <si>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</si>
  <si>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</si>
  <si>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</si>
  <si>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</si>
  <si>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</si>
  <si>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</si>
  <si>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</si>
  <si>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</si>
  <si>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</si>
  <si>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</si>
  <si>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</si>
  <si>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</si>
  <si>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</si>
  <si>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</si>
  <si>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</si>
  <si>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</si>
  <si>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</si>
  <si>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</si>
  <si>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</si>
  <si>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</si>
  <si>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</si>
  <si>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</si>
  <si>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</si>
  <si>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</si>
  <si>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</si>
  <si>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</si>
  <si>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</si>
  <si>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</si>
  <si>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</si>
  <si>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</si>
  <si>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</si>
  <si>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</si>
  <si>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</si>
  <si>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</si>
  <si>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</si>
  <si>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</si>
  <si>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</si>
  <si>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</si>
  <si>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</si>
  <si>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</si>
  <si>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</si>
  <si>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</si>
  <si>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</si>
  <si>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</si>
  <si>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</si>
  <si>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</si>
  <si>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</si>
  <si>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</si>
  <si>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</si>
  <si>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</si>
  <si>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</si>
  <si>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</si>
  <si>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</si>
  <si>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</si>
  <si>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</si>
  <si>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</si>
  <si>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</si>
  <si>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</si>
  <si>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</si>
  <si>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</si>
  <si>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</si>
  <si>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</si>
  <si>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</si>
  <si>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</si>
  <si>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</si>
  <si>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</si>
  <si>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</si>
  <si>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</si>
  <si>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</si>
  <si>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</si>
  <si>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</si>
  <si>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</si>
  <si>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</si>
  <si>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</si>
  <si>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</si>
  <si>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</si>
  <si>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</si>
  <si>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</si>
  <si>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</si>
  <si>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</si>
  <si>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</si>
  <si>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</si>
  <si>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</si>
  <si>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</si>
  <si>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</si>
  <si>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</si>
  <si>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</si>
  <si>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</si>
  <si>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</si>
  <si>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</si>
  <si>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</si>
  <si>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</si>
  <si>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</si>
  <si>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</si>
  <si>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</si>
  <si>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</si>
  <si>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</si>
  <si>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</si>
  <si>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</si>
  <si>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</si>
  <si>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</si>
  <si>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</si>
  <si>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</si>
  <si>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</si>
  <si>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</si>
  <si>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</si>
  <si>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</si>
  <si>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</si>
  <si>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</si>
  <si>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</si>
  <si>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</si>
  <si>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</si>
  <si>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</si>
  <si>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</si>
  <si>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</si>
  <si>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</si>
  <si>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</si>
  <si>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</si>
  <si>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</si>
  <si>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</si>
  <si>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</si>
  <si>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</si>
  <si>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</si>
  <si>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</si>
  <si>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</si>
  <si>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</si>
  <si>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</si>
  <si>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</si>
  <si>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</si>
  <si>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</si>
  <si>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</si>
  <si>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</si>
  <si>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</si>
  <si>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</si>
  <si>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</si>
  <si>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</si>
  <si>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</si>
  <si>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</si>
  <si>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</si>
  <si>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</si>
  <si>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</si>
  <si>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</si>
  <si>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</si>
  <si>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</si>
  <si>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</si>
  <si>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</si>
  <si>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</si>
  <si>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</si>
  <si>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</si>
  <si>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</si>
  <si>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</si>
  <si>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</si>
  <si>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</si>
  <si>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</si>
  <si>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</si>
  <si>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</si>
  <si>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</si>
  <si>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</si>
  <si>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</si>
  <si>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</si>
  <si>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</si>
  <si>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</si>
  <si>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</si>
  <si>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</si>
  <si>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</si>
  <si>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</si>
  <si>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</si>
  <si>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</si>
  <si>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</si>
  <si>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</si>
  <si>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</si>
  <si>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</si>
  <si>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</si>
  <si>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</si>
  <si>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</si>
  <si>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</si>
  <si>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</si>
  <si>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</si>
  <si>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</si>
  <si>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</si>
  <si>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</si>
  <si>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</si>
  <si>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</si>
  <si>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</si>
  <si>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</si>
  <si>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</si>
  <si>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</si>
  <si>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</si>
  <si>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</si>
  <si>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</si>
  <si>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</si>
  <si>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</si>
  <si>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</si>
  <si>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</si>
  <si>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</si>
  <si>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</si>
  <si>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</si>
  <si>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</si>
  <si>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</si>
  <si>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</si>
  <si>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</si>
  <si>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</si>
  <si>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</si>
  <si>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</si>
  <si>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</si>
  <si>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</si>
  <si>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</si>
  <si>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</si>
  <si>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</si>
  <si>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</si>
  <si>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</si>
  <si>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</si>
  <si>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</si>
  <si>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</si>
  <si>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</si>
  <si>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</si>
  <si>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</si>
  <si>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</si>
  <si>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</si>
  <si>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</si>
  <si>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</si>
  <si>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</si>
  <si>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</si>
  <si>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</si>
  <si>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</si>
  <si>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</si>
  <si>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</si>
  <si>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</si>
  <si>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</si>
  <si>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</si>
  <si>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</si>
  <si>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</si>
  <si>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</si>
  <si>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</si>
  <si>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</si>
  <si>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</si>
  <si>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</si>
  <si>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</si>
  <si>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</si>
  <si>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</si>
  <si>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</si>
  <si>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</si>
  <si>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</si>
  <si>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</si>
  <si>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</si>
  <si>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</si>
  <si>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</si>
  <si>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</si>
  <si>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</si>
  <si>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</si>
  <si>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</si>
  <si>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</si>
  <si>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</si>
  <si>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</si>
  <si>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</si>
  <si>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</si>
  <si>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</si>
  <si>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</si>
  <si>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</si>
  <si>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</si>
  <si>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</si>
  <si>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</si>
  <si>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</si>
  <si>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</si>
  <si>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</si>
  <si>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</si>
  <si>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</si>
  <si>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</si>
  <si>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</si>
  <si>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</si>
  <si>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</si>
  <si>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</si>
  <si>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</si>
  <si>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</si>
  <si>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</si>
  <si>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</si>
  <si>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</si>
  <si>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</si>
  <si>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</si>
  <si>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</si>
  <si>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</si>
  <si>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</si>
  <si>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</si>
  <si>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</si>
  <si>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</si>
  <si>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</si>
  <si>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</si>
  <si>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</si>
  <si>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</si>
  <si>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</si>
  <si>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</si>
  <si>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</si>
  <si>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</si>
  <si>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</si>
  <si>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</si>
  <si>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</si>
  <si>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</si>
  <si>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</si>
  <si>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</si>
  <si>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</si>
  <si>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</si>
  <si>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</si>
  <si>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</si>
  <si>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</si>
  <si>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</si>
  <si>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</si>
  <si>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</si>
  <si>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</si>
  <si>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</si>
  <si>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</si>
  <si>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</si>
  <si>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</si>
  <si>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</si>
  <si>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</si>
  <si>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</si>
  <si>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</si>
  <si>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</si>
  <si>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</si>
  <si>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</si>
  <si>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</si>
  <si>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</si>
  <si>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</si>
  <si>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</si>
  <si>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</si>
  <si>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</si>
  <si>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</si>
  <si>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</si>
  <si>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</si>
  <si>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</si>
  <si>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</si>
  <si>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</si>
  <si>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</si>
  <si>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</si>
  <si>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</si>
  <si>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</si>
  <si>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</si>
  <si>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</si>
  <si>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</si>
  <si>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</si>
  <si>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</si>
  <si>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</si>
  <si>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</si>
  <si>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</si>
  <si>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</si>
  <si>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</si>
  <si>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</si>
  <si>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</si>
  <si>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</si>
  <si>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</si>
  <si>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</si>
  <si>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</si>
  <si>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</si>
  <si>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</si>
  <si>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</si>
  <si>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</si>
  <si>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</si>
  <si>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</si>
  <si>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</si>
  <si>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</si>
  <si>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</si>
  <si>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</si>
  <si>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</si>
  <si>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</si>
  <si>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</si>
  <si>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</si>
  <si>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</si>
  <si>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</si>
  <si>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</si>
  <si>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</si>
  <si>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</si>
  <si>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</si>
  <si>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</si>
  <si>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</si>
  <si>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</si>
  <si>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</si>
  <si>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</si>
  <si>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</si>
  <si>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</si>
  <si>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</si>
  <si>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</si>
  <si>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</si>
  <si>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</si>
  <si>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</si>
  <si>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</si>
  <si>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</si>
  <si>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</si>
  <si>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</si>
  <si>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</si>
  <si>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</si>
  <si>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</si>
  <si>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</si>
  <si>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</si>
  <si>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</si>
  <si>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</si>
  <si>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</si>
  <si>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</si>
  <si>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</si>
  <si>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</si>
  <si>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</si>
  <si>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</si>
  <si>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</si>
  <si>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</si>
  <si>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</si>
  <si>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</si>
  <si>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</si>
  <si>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</si>
  <si>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</si>
  <si>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</si>
  <si>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</si>
  <si>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</si>
  <si>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</si>
  <si>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</si>
  <si>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</si>
  <si>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</si>
  <si>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</si>
  <si>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</si>
  <si>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</si>
  <si>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</si>
  <si>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</si>
  <si>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</si>
  <si>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</si>
  <si>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</si>
  <si>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</si>
  <si>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</si>
  <si>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</si>
  <si>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</si>
  <si>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</si>
  <si>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</si>
  <si>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</si>
  <si>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</si>
  <si>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</si>
  <si>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</si>
  <si>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</si>
  <si>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</si>
  <si>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</si>
  <si>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</si>
  <si>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</si>
  <si>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</si>
  <si>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</si>
  <si>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</si>
  <si>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</si>
  <si>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</si>
  <si>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</si>
  <si>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</si>
  <si>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</si>
  <si>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</si>
  <si>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</si>
  <si>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</si>
  <si>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</si>
  <si>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</si>
  <si>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</si>
  <si>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</si>
  <si>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</si>
  <si>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</si>
  <si>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</si>
  <si>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</si>
  <si>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</si>
  <si>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</si>
  <si>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</si>
  <si>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</si>
  <si>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</si>
  <si>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</si>
  <si>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</si>
  <si>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</si>
  <si>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</si>
  <si>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</si>
  <si>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</si>
  <si>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</si>
  <si>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</si>
  <si>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</si>
  <si>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</si>
  <si>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</si>
  <si>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</si>
  <si>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</si>
  <si>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</si>
  <si>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</si>
  <si>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</si>
  <si>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</si>
  <si>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</si>
  <si>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</si>
  <si>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</si>
  <si>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</si>
  <si>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</si>
  <si>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</si>
  <si>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</si>
  <si>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</si>
  <si>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</si>
  <si>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</si>
  <si>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</si>
  <si>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</si>
  <si>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</si>
  <si>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</si>
  <si>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</si>
  <si>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</si>
  <si>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</si>
  <si>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</si>
  <si>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</si>
  <si>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</si>
  <si>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</si>
  <si>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</si>
  <si>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</si>
  <si>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</si>
  <si>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</si>
  <si>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</si>
  <si>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</si>
  <si>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</si>
  <si>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</si>
  <si>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</si>
  <si>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</si>
  <si>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</si>
  <si>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</si>
  <si>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</si>
  <si>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</si>
  <si>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</si>
  <si>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</si>
  <si>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</si>
  <si>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</si>
  <si>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</si>
  <si>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</si>
  <si>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</si>
  <si>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</si>
  <si>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</si>
  <si>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</si>
  <si>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</si>
  <si>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</si>
  <si>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</si>
  <si>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</si>
  <si>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</si>
  <si>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</si>
  <si>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</si>
  <si>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</si>
  <si>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</si>
  <si>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</si>
  <si>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</si>
  <si>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</si>
  <si>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</si>
  <si>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</si>
  <si>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</si>
  <si>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</si>
  <si>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</si>
  <si>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</si>
  <si>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</si>
  <si>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</si>
  <si>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</si>
  <si>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</si>
  <si>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</si>
  <si>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</si>
  <si>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</si>
  <si>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</si>
  <si>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</si>
  <si>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</si>
  <si>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</si>
  <si>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</si>
  <si>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</si>
  <si>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</si>
  <si>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</si>
  <si>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</si>
  <si>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</si>
  <si>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</si>
  <si>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</si>
  <si>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</si>
  <si>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</si>
  <si>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</si>
  <si>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</si>
  <si>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</si>
  <si>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</si>
  <si>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</si>
  <si>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</si>
  <si>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</si>
  <si>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</si>
  <si>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</si>
  <si>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</si>
  <si>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</si>
  <si>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</si>
  <si>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</si>
  <si>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</si>
  <si>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</si>
  <si>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</si>
  <si>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</si>
  <si>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</si>
  <si>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</si>
  <si>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</si>
  <si>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</si>
  <si>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</si>
  <si>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</si>
  <si>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</si>
  <si>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</si>
  <si>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</si>
  <si>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</si>
  <si>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</si>
  <si>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</si>
  <si>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</si>
  <si>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</si>
  <si>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</si>
  <si>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</si>
  <si>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</si>
  <si>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</si>
  <si>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</si>
  <si>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</si>
  <si>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</si>
  <si>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</si>
  <si>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</si>
  <si>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</si>
  <si>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</si>
  <si>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</si>
  <si>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</si>
  <si>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</si>
  <si>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</si>
  <si>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</si>
  <si>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</si>
  <si>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</si>
  <si>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</si>
  <si>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</si>
  <si>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</si>
  <si>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</si>
  <si>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</si>
  <si>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</si>
  <si>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</si>
  <si>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</si>
  <si>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</si>
  <si>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</si>
  <si>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</si>
  <si>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</si>
  <si>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</si>
  <si>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</si>
  <si>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</si>
  <si>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</si>
  <si>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</si>
  <si>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</si>
  <si>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</si>
  <si>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</si>
  <si>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</si>
  <si>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</si>
  <si>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</si>
  <si>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</si>
  <si>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</si>
  <si>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</si>
  <si>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</si>
  <si>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</si>
  <si>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</si>
  <si>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</si>
  <si>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</si>
  <si>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</si>
  <si>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</si>
  <si>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</si>
  <si>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</si>
  <si>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</si>
  <si>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</si>
  <si>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</si>
  <si>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</si>
  <si>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</si>
  <si>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</si>
  <si>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</si>
  <si>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</si>
  <si>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</si>
  <si>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</si>
  <si>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</si>
  <si>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</si>
  <si>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</si>
  <si>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</si>
  <si>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</si>
  <si>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</si>
  <si>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</si>
  <si>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</si>
  <si>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</si>
  <si>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</si>
  <si>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</si>
  <si>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</si>
  <si>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</si>
  <si>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</si>
  <si>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</si>
  <si>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</si>
  <si>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</si>
  <si>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</si>
  <si>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</si>
  <si>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</si>
  <si>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</si>
  <si>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</si>
  <si>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</si>
  <si>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</si>
  <si>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</si>
  <si>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</si>
  <si>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</si>
  <si>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</si>
  <si>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</si>
  <si>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</si>
  <si>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</si>
  <si>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</si>
  <si>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</si>
  <si>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</si>
  <si>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</si>
  <si>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</si>
  <si>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</si>
  <si>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</si>
  <si>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</si>
  <si>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</si>
  <si>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</si>
  <si>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</si>
  <si>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</si>
  <si>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</si>
  <si>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</si>
  <si>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</si>
  <si>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</si>
  <si>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</si>
  <si>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</si>
  <si>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</si>
  <si>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</si>
  <si>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</si>
  <si>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</si>
  <si>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</si>
  <si>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</si>
  <si>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</si>
  <si>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</si>
  <si>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</si>
  <si>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</si>
  <si>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</si>
  <si>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</si>
  <si>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</si>
  <si>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</si>
  <si>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</si>
  <si>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</si>
  <si>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</si>
  <si>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</si>
  <si>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</si>
  <si>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</si>
  <si>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</si>
  <si>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</si>
  <si>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</si>
  <si>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</si>
  <si>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</si>
  <si>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</si>
  <si>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</si>
  <si>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</si>
  <si>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</si>
  <si>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</si>
  <si>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</si>
  <si>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</si>
  <si>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</si>
  <si>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</si>
  <si>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</si>
  <si>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</si>
  <si>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</si>
  <si>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</si>
  <si>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</si>
  <si>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</si>
  <si>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</si>
  <si>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</si>
  <si>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</si>
  <si>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</si>
  <si>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</si>
  <si>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</si>
  <si>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</si>
  <si>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</si>
  <si>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</si>
  <si>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</si>
  <si>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</si>
  <si>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</si>
  <si>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</si>
  <si>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</si>
  <si>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</si>
  <si>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</si>
  <si>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</si>
  <si>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</si>
  <si>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</si>
  <si>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</si>
  <si>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</si>
  <si>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</si>
  <si>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</si>
  <si>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</si>
  <si>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</si>
  <si>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</si>
  <si>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</si>
  <si>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</si>
  <si>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</si>
  <si>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</si>
  <si>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</si>
  <si>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</si>
  <si>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</si>
  <si>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</si>
  <si>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</si>
  <si>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</si>
  <si>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</si>
  <si>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</si>
  <si>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</si>
  <si>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</si>
  <si>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</si>
  <si>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</si>
  <si>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</si>
  <si>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</si>
  <si>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</si>
  <si>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</si>
  <si>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</si>
  <si>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</si>
  <si>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</si>
  <si>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</si>
  <si>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</si>
  <si>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</si>
  <si>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</si>
  <si>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</si>
  <si>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</si>
  <si>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</si>
  <si>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</si>
  <si>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</si>
  <si>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</si>
  <si>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</si>
  <si>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</si>
  <si>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</si>
  <si>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</si>
  <si>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</si>
  <si>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</si>
  <si>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</si>
  <si>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</si>
  <si>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</si>
  <si>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</si>
  <si>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</si>
  <si>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</si>
  <si>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</si>
  <si>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</si>
  <si>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</si>
  <si>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</si>
  <si>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</si>
  <si>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</si>
  <si>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</si>
  <si>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</si>
  <si>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</si>
  <si>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</si>
  <si>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</si>
  <si>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</si>
  <si>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</si>
  <si>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</si>
  <si>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</si>
  <si>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</si>
  <si>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</si>
  <si>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</si>
  <si>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</si>
  <si>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</si>
  <si>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</si>
  <si>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</si>
  <si>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</si>
  <si>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</si>
  <si>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</si>
  <si>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</si>
  <si>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</si>
  <si>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</si>
  <si>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</si>
  <si>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</si>
  <si>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</si>
  <si>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</si>
  <si>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</si>
  <si>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</si>
  <si>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</si>
  <si>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</si>
  <si>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</si>
  <si>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</si>
  <si>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</si>
  <si>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</si>
  <si>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</si>
  <si>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</si>
  <si>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</si>
  <si>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</si>
  <si>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</si>
  <si>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</si>
  <si>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</si>
  <si>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</si>
  <si>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</si>
  <si>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</si>
  <si>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</si>
  <si>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</si>
  <si>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</si>
  <si>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</si>
  <si>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</si>
  <si>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</si>
  <si>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</si>
  <si>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</si>
  <si>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</si>
  <si>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</si>
  <si>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</si>
  <si>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</si>
  <si>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</si>
  <si>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</si>
  <si>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</si>
  <si>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</si>
  <si>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</si>
  <si>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</si>
  <si>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</si>
  <si>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</si>
  <si>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</si>
  <si>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</si>
  <si>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</si>
  <si>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</si>
  <si>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</si>
  <si>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</si>
  <si>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</si>
  <si>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</si>
  <si>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</si>
  <si>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</si>
  <si>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</si>
  <si>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</si>
  <si>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</si>
  <si>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</si>
  <si>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</si>
  <si>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</si>
  <si>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</si>
  <si>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</si>
  <si>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</si>
  <si>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</si>
  <si>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</si>
  <si>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</si>
  <si>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</si>
  <si>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</si>
  <si>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</si>
  <si>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</si>
  <si>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</si>
  <si>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</si>
  <si>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</si>
  <si>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</si>
  <si>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</si>
  <si>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</si>
  <si>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</si>
  <si>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</si>
  <si>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</si>
  <si>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</si>
  <si>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</si>
  <si>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</si>
  <si>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</si>
  <si>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</si>
  <si>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</si>
  <si>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</si>
  <si>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</si>
  <si>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</si>
  <si>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</si>
  <si>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</si>
  <si>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</si>
  <si>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</si>
  <si>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</si>
  <si>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</si>
  <si>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</si>
  <si>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</si>
  <si>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</si>
  <si>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</si>
  <si>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</si>
  <si>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</si>
  <si>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</si>
  <si>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</si>
  <si>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</si>
  <si>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</si>
  <si>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</si>
  <si>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</si>
  <si>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</si>
  <si>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</si>
  <si>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</si>
  <si>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</si>
  <si>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</si>
  <si>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</si>
  <si>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</si>
  <si>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</si>
  <si>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</si>
  <si>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</si>
  <si>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</si>
  <si>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</si>
  <si>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</si>
  <si>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</si>
  <si>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</si>
  <si>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</si>
  <si>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</si>
  <si>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</si>
  <si>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</si>
  <si>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</si>
  <si>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</si>
  <si>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</si>
  <si>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</si>
  <si>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</si>
  <si>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</si>
  <si>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</si>
  <si>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</si>
  <si>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</si>
  <si>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</si>
  <si>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</si>
  <si>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</si>
  <si>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</si>
  <si>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</si>
  <si>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</si>
  <si>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</si>
  <si>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</si>
  <si>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</si>
  <si>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</si>
  <si>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</si>
  <si>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</si>
  <si>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</si>
  <si>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</si>
  <si>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</si>
  <si>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</si>
  <si>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</si>
  <si>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</si>
  <si>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</si>
  <si>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</si>
  <si>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</si>
  <si>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</si>
  <si>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</si>
  <si>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</si>
  <si>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</si>
  <si>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</si>
  <si>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</si>
  <si>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</si>
  <si>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</si>
  <si>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</si>
  <si>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</si>
  <si>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</si>
  <si>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</si>
  <si>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</si>
  <si>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</si>
  <si>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</si>
  <si>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</si>
  <si>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</si>
  <si>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</si>
  <si>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</si>
  <si>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</si>
  <si>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</si>
  <si>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</si>
  <si>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</si>
  <si>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</si>
  <si>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</si>
  <si>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</si>
  <si>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</si>
  <si>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</si>
  <si>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</si>
  <si>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</si>
  <si>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</si>
  <si>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</si>
  <si>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</si>
  <si>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</si>
  <si>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</si>
  <si>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</si>
  <si>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</si>
  <si>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</si>
  <si>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</si>
  <si>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</si>
  <si>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</si>
  <si>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</si>
  <si>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</si>
  <si>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</si>
  <si>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</si>
  <si>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</si>
  <si>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</si>
  <si>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</si>
  <si>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</si>
  <si>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</si>
  <si>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</si>
  <si>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</si>
  <si>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</si>
  <si>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</si>
  <si>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</si>
  <si>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</si>
  <si>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</si>
  <si>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</si>
  <si>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</si>
  <si>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</si>
  <si>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</si>
  <si>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</si>
  <si>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</si>
  <si>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</si>
  <si>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</si>
  <si>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</si>
  <si>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</si>
  <si>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</si>
  <si>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</si>
  <si>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</si>
  <si>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</si>
  <si>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</si>
  <si>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</si>
  <si>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</si>
  <si>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</si>
  <si>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</si>
  <si>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</si>
  <si>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</si>
  <si>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</si>
  <si>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</si>
  <si>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</si>
  <si>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</si>
  <si>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</si>
  <si>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</si>
  <si>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</si>
  <si>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</si>
  <si>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</si>
  <si>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</si>
  <si>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</si>
  <si>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</si>
  <si>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</si>
  <si>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</si>
  <si>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</si>
  <si>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</si>
  <si>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</si>
  <si>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</si>
  <si>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</si>
  <si>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</si>
  <si>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</si>
  <si>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</si>
  <si>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</si>
  <si>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</si>
  <si>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</si>
  <si>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</si>
  <si>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</si>
  <si>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</si>
  <si>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</si>
  <si>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</si>
  <si>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</si>
  <si>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</si>
  <si>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</si>
  <si>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</si>
  <si>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</si>
  <si>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</si>
  <si>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</si>
  <si>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</si>
  <si>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</si>
  <si>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</si>
  <si>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</si>
  <si>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</si>
  <si>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</si>
  <si>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</si>
  <si>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</si>
  <si>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</si>
  <si>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</si>
  <si>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</si>
  <si>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</si>
  <si>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</si>
  <si>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</si>
  <si>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</si>
  <si>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</si>
  <si>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</si>
  <si>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</si>
  <si>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</si>
  <si>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</si>
  <si>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</si>
  <si>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</si>
  <si>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</si>
  <si>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</si>
  <si>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</si>
  <si>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</si>
  <si>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</si>
  <si>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</si>
  <si>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</si>
  <si>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</si>
  <si>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</si>
  <si>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</si>
  <si>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</si>
  <si>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</si>
  <si>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</si>
  <si>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</si>
  <si>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</si>
  <si>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</si>
  <si>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</si>
  <si>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</si>
  <si>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</si>
  <si>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</si>
  <si>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</si>
  <si>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</si>
  <si>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</si>
  <si>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</si>
  <si>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</si>
  <si>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</si>
  <si>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</si>
  <si>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</si>
  <si>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</si>
  <si>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</si>
  <si>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</si>
  <si>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</si>
  <si>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</si>
  <si>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</si>
  <si>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</si>
  <si>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</si>
  <si>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</si>
  <si>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</si>
  <si>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</si>
  <si>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</si>
  <si>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</si>
  <si>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</si>
  <si>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</si>
  <si>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</si>
  <si>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</si>
  <si>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</si>
  <si>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</si>
  <si>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</si>
  <si>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</si>
  <si>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</si>
  <si>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</si>
  <si>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</si>
  <si>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</si>
  <si>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</si>
  <si>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</si>
  <si>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</si>
  <si>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</si>
  <si>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</si>
  <si>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</si>
  <si>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</si>
  <si>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</si>
  <si>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</si>
  <si>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</si>
  <si>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</si>
  <si>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</si>
  <si>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</si>
  <si>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</si>
  <si>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</si>
  <si>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</si>
  <si>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</si>
  <si>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</si>
  <si>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</si>
  <si>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</si>
  <si>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</si>
  <si>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</si>
  <si>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</si>
  <si>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</si>
  <si>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</si>
  <si>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</si>
  <si>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</si>
  <si>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</si>
  <si>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</si>
  <si>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</si>
  <si>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</si>
  <si>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</si>
  <si>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</si>
  <si>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</si>
  <si>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</si>
  <si>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</si>
  <si>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</si>
  <si>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</si>
  <si>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</si>
  <si>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</si>
  <si>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</si>
  <si>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</si>
  <si>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</si>
  <si>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</si>
  <si>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</si>
  <si>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</si>
  <si>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</si>
  <si>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</si>
  <si>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</si>
  <si>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</si>
  <si>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</si>
  <si>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</si>
  <si>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</si>
  <si>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</si>
  <si>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</si>
  <si>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</si>
  <si>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</si>
  <si>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</si>
  <si>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</si>
  <si>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</si>
  <si>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</si>
  <si>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</si>
  <si>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</si>
  <si>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</si>
  <si>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</si>
  <si>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</si>
  <si>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</si>
  <si>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</si>
  <si>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</si>
  <si>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</si>
  <si>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</si>
  <si>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</si>
  <si>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</si>
  <si>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</si>
  <si>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</si>
  <si>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</si>
  <si>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</si>
  <si>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</si>
  <si>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</si>
  <si>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</si>
  <si>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</si>
  <si>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</si>
  <si>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</si>
  <si>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</si>
  <si>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</si>
  <si>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</si>
  <si>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</si>
  <si>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</si>
  <si>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</si>
  <si>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</si>
  <si>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</si>
  <si>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</si>
  <si>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</si>
  <si>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</si>
  <si>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</si>
  <si>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</si>
  <si>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</si>
  <si>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</si>
  <si>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</si>
  <si>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</si>
  <si>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</si>
  <si>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</si>
  <si>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</si>
  <si>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</si>
  <si>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</si>
  <si>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</si>
  <si>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</si>
  <si>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</si>
  <si>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</si>
  <si>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</si>
  <si>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</si>
  <si>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</si>
  <si>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</si>
  <si>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</si>
  <si>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</si>
  <si>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</si>
  <si>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</si>
  <si>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</si>
  <si>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</si>
  <si>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</si>
  <si>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</si>
  <si>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</si>
  <si>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</si>
  <si>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</si>
  <si>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</si>
  <si>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</si>
  <si>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</si>
  <si>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</si>
  <si>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</si>
  <si>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</si>
  <si>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</si>
  <si>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</si>
  <si>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</si>
  <si>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</si>
  <si>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</si>
  <si>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</si>
  <si>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</si>
  <si>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</si>
  <si>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</si>
  <si>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</si>
  <si>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</si>
  <si>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</si>
  <si>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</si>
  <si>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</si>
  <si>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</si>
  <si>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</si>
  <si>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</si>
  <si>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</si>
  <si>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</si>
  <si>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</si>
  <si>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</si>
  <si>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</si>
  <si>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</si>
  <si>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</si>
  <si>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</si>
  <si>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</si>
  <si>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</si>
  <si>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</si>
  <si>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</si>
  <si>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</si>
  <si>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</si>
  <si>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</si>
  <si>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</si>
  <si>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</si>
  <si>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</si>
  <si>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</si>
  <si>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</si>
  <si>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</si>
  <si>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</si>
  <si>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</si>
  <si>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</si>
  <si>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</si>
  <si>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</si>
  <si>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</si>
  <si>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</si>
  <si>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</si>
  <si>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</si>
  <si>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</si>
  <si>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</si>
  <si>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</si>
  <si>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</si>
  <si>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</si>
  <si>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</si>
  <si>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</si>
  <si>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</si>
  <si>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</si>
  <si>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</si>
  <si>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</si>
  <si>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</si>
  <si>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</si>
  <si>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</si>
  <si>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</si>
  <si>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</si>
  <si>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</si>
  <si>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</si>
  <si>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</si>
  <si>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</si>
  <si>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</si>
  <si>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</si>
  <si>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</si>
  <si>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</si>
  <si>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</si>
  <si>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</si>
  <si>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</si>
  <si>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</si>
  <si>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</si>
  <si>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</si>
  <si>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</si>
  <si>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</si>
  <si>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</si>
  <si>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</si>
  <si>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</si>
  <si>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</si>
  <si>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</si>
  <si>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</si>
  <si>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</si>
  <si>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</si>
  <si>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</si>
  <si>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</si>
  <si>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</si>
  <si>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</si>
  <si>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</si>
  <si>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</si>
  <si>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</si>
  <si>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</si>
  <si>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</si>
  <si>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</si>
  <si>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</si>
  <si>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</si>
  <si>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</si>
  <si>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</si>
  <si>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</si>
  <si>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</si>
  <si>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</si>
  <si>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</si>
  <si>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</si>
  <si>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</si>
  <si>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</si>
  <si>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</si>
  <si>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</si>
  <si>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</si>
  <si>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</si>
  <si>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</si>
  <si>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</si>
  <si>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</si>
  <si>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</si>
  <si>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</si>
  <si>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</si>
  <si>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</si>
  <si>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</si>
  <si>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</si>
  <si>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</si>
  <si>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</si>
  <si>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</si>
  <si>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</si>
  <si>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</si>
  <si>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</si>
  <si>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</si>
  <si>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</si>
  <si>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</si>
  <si>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</si>
  <si>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</si>
  <si>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</si>
  <si>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</si>
  <si>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</si>
  <si>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</si>
  <si>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</si>
  <si>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</si>
  <si>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</si>
  <si>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</si>
  <si>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</si>
  <si>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</si>
  <si>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</si>
  <si>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</si>
  <si>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</si>
  <si>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</si>
  <si>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</si>
  <si>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</si>
  <si>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</si>
  <si>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</si>
  <si>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</si>
  <si>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</si>
  <si>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</si>
  <si>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</si>
  <si>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</si>
  <si>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</si>
  <si>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</si>
  <si>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</si>
  <si>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</si>
  <si>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</si>
  <si>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</si>
  <si>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</si>
  <si>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</si>
  <si>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</si>
  <si>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</si>
  <si>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</si>
  <si>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</si>
  <si>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</si>
  <si>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</si>
  <si>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</si>
  <si>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</si>
  <si>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</si>
  <si>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</si>
  <si>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</si>
  <si>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</si>
  <si>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</si>
  <si>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</si>
  <si>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</si>
  <si>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</si>
  <si>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</si>
  <si>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</si>
  <si>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</si>
  <si>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</si>
  <si>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</si>
  <si>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</si>
  <si>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</si>
  <si>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</si>
  <si>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</si>
  <si>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</si>
  <si>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</si>
  <si>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</si>
  <si>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</si>
  <si>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</si>
  <si>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</si>
  <si>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</si>
  <si>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</si>
  <si>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</si>
  <si>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</si>
  <si>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</si>
  <si>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</si>
  <si>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</si>
  <si>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</si>
  <si>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</si>
  <si>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</si>
  <si>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</si>
  <si>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</si>
  <si>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</si>
  <si>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</si>
  <si>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</si>
  <si>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</si>
  <si>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</si>
  <si>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</si>
  <si>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</si>
  <si>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</si>
  <si>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</si>
  <si>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</si>
  <si>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</si>
  <si>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</si>
  <si>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</si>
  <si>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</si>
  <si>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</si>
  <si>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</si>
  <si>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</si>
  <si>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</si>
  <si>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</si>
  <si>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</si>
  <si>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</si>
  <si>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</si>
  <si>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</si>
  <si>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</si>
  <si>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</si>
  <si>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</si>
  <si>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</si>
  <si>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</si>
  <si>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</si>
  <si>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</si>
  <si>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</si>
  <si>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</si>
  <si>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</si>
  <si>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</si>
  <si>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</si>
  <si>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</si>
  <si>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</si>
  <si>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</si>
  <si>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</si>
  <si>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</si>
  <si>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</si>
  <si>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</si>
  <si>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</si>
  <si>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</si>
  <si>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</si>
  <si>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</si>
  <si>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</si>
  <si>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</si>
  <si>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</si>
  <si>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</si>
  <si>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</si>
  <si>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</si>
  <si>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</si>
  <si>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</si>
  <si>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</si>
  <si>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</si>
  <si>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</si>
  <si>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</si>
  <si>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</si>
  <si>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</si>
  <si>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</si>
  <si>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</si>
  <si>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</si>
  <si>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</si>
  <si>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</si>
  <si>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</si>
  <si>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</si>
  <si>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</si>
  <si>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</si>
  <si>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</si>
  <si>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</si>
  <si>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</si>
  <si>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</si>
  <si>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</si>
  <si>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</si>
  <si>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</si>
  <si>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</si>
  <si>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</si>
  <si>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</si>
  <si>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</si>
  <si>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</si>
  <si>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</si>
  <si>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</si>
  <si>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</si>
  <si>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</si>
  <si>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</si>
  <si>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</si>
  <si>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</si>
  <si>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</si>
  <si>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</si>
  <si>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</si>
  <si>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</si>
  <si>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</si>
  <si>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</si>
  <si>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</si>
  <si>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</si>
  <si>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</si>
  <si>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</si>
  <si>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</si>
  <si>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</si>
  <si>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</si>
  <si>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</si>
  <si>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</si>
  <si>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</si>
  <si>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</si>
  <si>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</si>
  <si>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</si>
  <si>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</si>
  <si>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</si>
  <si>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</si>
  <si>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</si>
  <si>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</si>
  <si>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</si>
  <si>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</si>
  <si>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</si>
  <si>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</si>
  <si>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</si>
  <si>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</si>
  <si>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</si>
  <si>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</si>
  <si>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</si>
  <si>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</si>
  <si>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</si>
  <si>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</si>
  <si>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</si>
  <si>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</si>
  <si>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</si>
  <si>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</si>
  <si>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</si>
  <si>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</si>
  <si>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</si>
  <si>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</si>
  <si>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</si>
  <si>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</si>
  <si>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</si>
  <si>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</si>
  <si>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</si>
  <si>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</si>
  <si>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</si>
  <si>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</si>
  <si>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</si>
  <si>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</si>
  <si>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</si>
  <si>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</si>
  <si>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</si>
  <si>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</si>
  <si>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</si>
  <si>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</si>
  <si>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</si>
  <si>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</si>
  <si>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</si>
  <si>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</si>
  <si>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</si>
  <si>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</si>
  <si>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</si>
  <si>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</si>
  <si>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</si>
  <si>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</si>
  <si>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</si>
  <si>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</si>
  <si>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</si>
  <si>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</si>
  <si>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</si>
  <si>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</si>
  <si>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</si>
  <si>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</si>
  <si>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</si>
  <si>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</si>
  <si>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</si>
  <si>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</si>
  <si>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</si>
  <si>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</si>
  <si>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</si>
  <si>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</si>
  <si>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</si>
  <si>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</si>
  <si>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</si>
  <si>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</si>
  <si>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</si>
  <si>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</si>
  <si>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</si>
  <si>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</si>
  <si>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</si>
  <si>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</si>
  <si>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</si>
  <si>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</si>
  <si>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</si>
  <si>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</si>
  <si>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</si>
  <si>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</si>
  <si>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</si>
  <si>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</si>
  <si>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</si>
  <si>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</si>
  <si>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</si>
  <si>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</si>
  <si>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</si>
  <si>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</si>
  <si>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</si>
  <si>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</si>
  <si>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</si>
  <si>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</si>
  <si>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</si>
  <si>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</si>
  <si>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</si>
  <si>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</si>
  <si>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</si>
  <si>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</si>
  <si>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</si>
  <si>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</si>
  <si>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</si>
  <si>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</si>
  <si>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</si>
  <si>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</si>
  <si>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</si>
  <si>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</si>
  <si>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</si>
  <si>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</si>
  <si>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</si>
  <si>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</si>
  <si>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</si>
  <si>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</si>
  <si>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</si>
  <si>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</si>
  <si>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</si>
  <si>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</si>
  <si>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</si>
  <si>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</si>
  <si>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</si>
  <si>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</si>
  <si>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</si>
  <si>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</si>
  <si>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</si>
  <si>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</si>
  <si>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</si>
  <si>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</si>
  <si>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</si>
  <si>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</si>
  <si>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</si>
  <si>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</si>
  <si>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</si>
  <si>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</si>
  <si>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</si>
  <si>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</si>
  <si>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</si>
  <si>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</si>
  <si>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</si>
  <si>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</si>
  <si>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</si>
  <si>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</si>
  <si>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</si>
  <si>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</si>
  <si>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</si>
  <si>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</si>
  <si>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</si>
  <si>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</si>
  <si>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</si>
  <si>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</si>
  <si>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</si>
  <si>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</si>
  <si>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</si>
  <si>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</si>
  <si>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</si>
  <si>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</si>
  <si>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</si>
  <si>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</si>
  <si>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</si>
  <si>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</si>
  <si>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</si>
  <si>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</si>
  <si>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</si>
  <si>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</si>
  <si>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</si>
  <si>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</si>
  <si>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</si>
  <si>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</si>
  <si>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</si>
  <si>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</si>
  <si>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</si>
  <si>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</si>
  <si>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</si>
  <si>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</si>
  <si>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</si>
  <si>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</si>
  <si>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</si>
  <si>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</si>
  <si>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</si>
  <si>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</si>
  <si>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</si>
  <si>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</si>
  <si>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</si>
  <si>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</si>
  <si>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</si>
  <si>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</si>
  <si>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</si>
  <si>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</si>
  <si>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</si>
  <si>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</si>
  <si>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</si>
  <si>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</si>
  <si>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</si>
  <si>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</si>
  <si>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</si>
  <si>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</si>
  <si>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</si>
  <si>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</si>
  <si>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</si>
  <si>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</si>
  <si>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</si>
  <si>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</si>
  <si>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</si>
  <si>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</si>
  <si>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</si>
  <si>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</si>
  <si>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</si>
  <si>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</si>
  <si>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</si>
  <si>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</si>
  <si>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</si>
  <si>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</si>
  <si>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</si>
  <si>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</si>
  <si>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</si>
  <si>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</si>
  <si>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</si>
  <si>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</si>
  <si>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</si>
  <si>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</si>
  <si>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</si>
  <si>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</si>
  <si>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</si>
  <si>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</si>
  <si>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</si>
  <si>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</si>
  <si>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</si>
  <si>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</si>
  <si>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</si>
  <si>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</si>
  <si>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</si>
  <si>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</si>
  <si>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</si>
  <si>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</si>
  <si>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</si>
  <si>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</si>
  <si>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</si>
  <si>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</si>
  <si>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</si>
  <si>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</si>
  <si>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</si>
  <si>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</si>
  <si>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</si>
  <si>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</si>
  <si>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</si>
  <si>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</si>
  <si>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</si>
  <si>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</si>
  <si>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</si>
  <si>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</si>
  <si>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</si>
  <si>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</si>
  <si>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</si>
  <si>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</si>
  <si>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</si>
  <si>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</si>
  <si>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</si>
  <si>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</si>
  <si>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</si>
  <si>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</si>
  <si>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</si>
  <si>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</si>
  <si>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</si>
  <si>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</si>
  <si>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</si>
  <si>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</si>
  <si>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</si>
  <si>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</si>
  <si>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</si>
  <si>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</si>
  <si>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</si>
  <si>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</si>
  <si>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</si>
  <si>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</si>
  <si>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</si>
  <si>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</si>
  <si>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</si>
  <si>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</si>
  <si>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</si>
  <si>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</si>
  <si>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</si>
  <si>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</si>
  <si>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</si>
  <si>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</si>
  <si>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</si>
  <si>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</si>
  <si>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</si>
  <si>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</si>
  <si>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</si>
  <si>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</si>
  <si>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</si>
  <si>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</si>
  <si>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</si>
  <si>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</si>
  <si>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</si>
  <si>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</si>
  <si>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</si>
  <si>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</si>
  <si>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</si>
  <si>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</si>
  <si>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</si>
  <si>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</si>
  <si>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</si>
  <si>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</si>
  <si>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</si>
  <si>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</si>
  <si>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</si>
  <si>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</si>
  <si>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</si>
  <si>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</si>
  <si>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</si>
  <si>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</si>
  <si>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</si>
  <si>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</si>
  <si>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</si>
  <si>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</si>
  <si>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</si>
  <si>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</si>
  <si>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</si>
  <si>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</si>
  <si>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</si>
  <si>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</si>
  <si>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</si>
  <si>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</si>
  <si>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</si>
  <si>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</si>
  <si>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</si>
  <si>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</si>
  <si>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</si>
  <si>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</si>
  <si>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</si>
  <si>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</si>
  <si>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</si>
  <si>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</si>
  <si>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</si>
  <si>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</si>
  <si>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</si>
  <si>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</si>
  <si>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</si>
  <si>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</si>
  <si>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</si>
  <si>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</si>
  <si>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</si>
  <si>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</si>
  <si>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</si>
  <si>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</si>
  <si>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</si>
  <si>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</si>
  <si>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</si>
  <si>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</si>
  <si>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</si>
  <si>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</si>
  <si>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</si>
  <si>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</si>
  <si>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</si>
  <si>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</si>
  <si>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</si>
  <si>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</si>
  <si>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</si>
  <si>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</si>
  <si>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</si>
  <si>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</si>
  <si>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</si>
  <si>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</si>
  <si>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</si>
  <si>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</si>
  <si>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</si>
  <si>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</si>
  <si>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</si>
  <si>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</si>
  <si>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</si>
  <si>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</si>
  <si>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</si>
  <si>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</si>
  <si>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</si>
  <si>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</si>
  <si>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</si>
  <si>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</si>
  <si>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</si>
  <si>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</si>
  <si>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</si>
  <si>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</si>
  <si>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</si>
  <si>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</si>
  <si>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</si>
  <si>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</si>
  <si>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</si>
  <si>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</si>
  <si>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</si>
  <si>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</si>
  <si>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</si>
  <si>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</si>
  <si>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</si>
  <si>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</si>
  <si>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</si>
  <si>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</si>
  <si>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</si>
  <si>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</si>
  <si>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</si>
  <si>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</si>
  <si>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</si>
  <si>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</si>
  <si>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</si>
  <si>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</si>
  <si>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</si>
  <si>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</si>
  <si>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</si>
  <si>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</si>
  <si>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</si>
  <si>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</si>
  <si>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</si>
  <si>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</si>
  <si>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</si>
  <si>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</si>
  <si>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</si>
  <si>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</si>
  <si>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</si>
  <si>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</si>
  <si>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</si>
  <si>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</si>
  <si>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</si>
  <si>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</si>
  <si>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</si>
  <si>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</si>
  <si>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</si>
  <si>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</si>
  <si>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</si>
  <si>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</si>
  <si>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</si>
  <si>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</si>
  <si>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</si>
  <si>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</si>
  <si>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</si>
  <si>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</si>
  <si>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</si>
  <si>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</si>
  <si>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</si>
  <si>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</si>
  <si>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</si>
  <si>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</si>
  <si>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</si>
  <si>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</si>
  <si>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</si>
  <si>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</si>
  <si>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</si>
  <si>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</si>
  <si>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</si>
  <si>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</si>
  <si>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</si>
  <si>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</si>
  <si>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</si>
  <si>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</si>
  <si>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</si>
  <si>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</si>
  <si>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</si>
  <si>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</si>
  <si>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</si>
  <si>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</si>
  <si>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</si>
  <si>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</si>
  <si>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</si>
  <si>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</si>
  <si>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</si>
  <si>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</si>
  <si>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</si>
  <si>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</si>
  <si>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</si>
  <si>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</si>
  <si>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</si>
  <si>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</si>
  <si>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</si>
  <si>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</si>
  <si>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</si>
  <si>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</si>
  <si>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</si>
  <si>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</si>
  <si>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</si>
  <si>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</si>
  <si>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</si>
  <si>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</si>
  <si>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</si>
  <si>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</si>
  <si>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</si>
  <si>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</si>
  <si>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</si>
  <si>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</si>
  <si>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</si>
  <si>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</si>
  <si>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</si>
  <si>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</si>
  <si>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</si>
  <si>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</si>
  <si>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</si>
  <si>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</si>
  <si>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</si>
  <si>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</si>
  <si>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</si>
  <si>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</si>
  <si>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</si>
  <si>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</si>
  <si>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</si>
  <si>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</si>
  <si>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</si>
  <si>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</si>
  <si>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</si>
  <si>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</si>
  <si>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</si>
  <si>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</si>
  <si>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</si>
  <si>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</si>
  <si>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</si>
  <si>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</si>
  <si>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</si>
  <si>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</si>
  <si>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</si>
  <si>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</si>
  <si>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</si>
  <si>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</si>
  <si>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</si>
  <si>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</si>
  <si>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</si>
  <si>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</si>
  <si>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</si>
  <si>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</si>
  <si>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</si>
  <si>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</si>
  <si>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</si>
  <si>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</si>
  <si>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</si>
  <si>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</si>
  <si>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</si>
  <si>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</si>
  <si>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</si>
  <si>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</si>
  <si>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</si>
  <si>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</si>
  <si>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</si>
  <si>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</si>
  <si>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</si>
  <si>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</si>
  <si>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</si>
  <si>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</si>
  <si>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</si>
  <si>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</si>
  <si>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</si>
  <si>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</si>
  <si>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</si>
  <si>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</si>
  <si>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</si>
  <si>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</si>
  <si>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</si>
  <si>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</si>
  <si>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</si>
  <si>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</si>
  <si>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</si>
  <si>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</si>
  <si>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</si>
  <si>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</si>
  <si>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</si>
  <si>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</si>
  <si>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</si>
  <si>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</si>
  <si>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</si>
  <si>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</si>
  <si>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</si>
  <si>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</si>
  <si>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</si>
  <si>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</si>
  <si>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</si>
  <si>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</si>
  <si>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</si>
  <si>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</si>
  <si>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</si>
  <si>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</si>
  <si>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</si>
  <si>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</si>
  <si>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</si>
  <si>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</si>
  <si>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</si>
  <si>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</si>
  <si>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</si>
  <si>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</si>
  <si>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</si>
  <si>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</si>
  <si>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</si>
  <si>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</si>
  <si>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</si>
  <si>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</si>
  <si>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</si>
  <si>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</si>
  <si>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</si>
  <si>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</si>
  <si>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</si>
  <si>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</si>
  <si>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</si>
  <si>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</si>
  <si>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</si>
  <si>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</si>
  <si>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</si>
  <si>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</si>
  <si>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</si>
  <si>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</si>
  <si>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</si>
  <si>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</si>
  <si>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</si>
  <si>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</si>
  <si>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</si>
  <si>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</si>
  <si>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</si>
  <si>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</si>
  <si>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</si>
  <si>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</si>
  <si>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</si>
  <si>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</si>
  <si>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</si>
  <si>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</si>
  <si>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</si>
  <si>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</si>
  <si>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</si>
  <si>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</si>
  <si>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</si>
  <si>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</si>
  <si>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</si>
  <si>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</si>
  <si>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</si>
  <si>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</si>
  <si>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</si>
  <si>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</si>
  <si>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</si>
  <si>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</si>
  <si>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</si>
  <si>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</si>
  <si>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</si>
  <si>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</si>
  <si>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</si>
  <si>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</si>
  <si>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</si>
  <si>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</si>
  <si>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</si>
  <si>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</si>
  <si>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</si>
  <si>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</si>
  <si>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</si>
  <si>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</si>
  <si>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</si>
  <si>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</si>
  <si>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</si>
  <si>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</si>
  <si>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</si>
  <si>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</si>
  <si>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</si>
  <si>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</si>
  <si>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</si>
  <si>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</si>
  <si>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</si>
  <si>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</si>
  <si>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</si>
  <si>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</si>
  <si>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</si>
  <si>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</si>
  <si>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</si>
  <si>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</si>
  <si>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</si>
  <si>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</si>
  <si>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</si>
  <si>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</si>
  <si>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</si>
  <si>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</si>
  <si>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</si>
  <si>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</si>
  <si>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</si>
  <si>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</si>
  <si>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</si>
  <si>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</si>
  <si>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</si>
  <si>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</si>
  <si>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</si>
  <si>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</si>
  <si>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</si>
  <si>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</si>
  <si>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</si>
  <si>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</si>
  <si>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</si>
  <si>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</si>
  <si>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</si>
  <si>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</si>
  <si>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</si>
  <si>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</si>
  <si>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</si>
  <si>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</si>
  <si>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</si>
  <si>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</si>
  <si>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</si>
  <si>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</si>
  <si>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</si>
  <si>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</si>
  <si>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</si>
  <si>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</si>
  <si>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</si>
  <si>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</si>
  <si>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</si>
  <si>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</si>
  <si>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</si>
  <si>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</si>
  <si>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</si>
  <si>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</si>
  <si>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</si>
  <si>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</si>
  <si>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</si>
  <si>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</si>
  <si>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</si>
  <si>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</si>
  <si>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</si>
  <si>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</si>
  <si>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</si>
  <si>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</si>
  <si>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</si>
  <si>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</si>
  <si>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</si>
  <si>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</si>
  <si>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</si>
  <si>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</si>
  <si>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</si>
  <si>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</si>
  <si>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</si>
  <si>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</si>
  <si>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</si>
  <si>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</si>
  <si>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</si>
  <si>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</si>
  <si>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</si>
  <si>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</si>
  <si>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</si>
  <si>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</si>
  <si>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</si>
  <si>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</si>
  <si>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</si>
  <si>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</si>
  <si>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</si>
  <si>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</si>
  <si>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</si>
  <si>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</si>
  <si>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</si>
  <si>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</si>
  <si>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</si>
  <si>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</si>
  <si>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</si>
  <si>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</si>
  <si>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</si>
  <si>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</si>
  <si>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</si>
  <si>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</si>
  <si>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</si>
  <si>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</si>
  <si>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</si>
  <si>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</si>
  <si>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</si>
  <si>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</si>
  <si>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</si>
  <si>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</si>
  <si>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</si>
  <si>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</si>
  <si>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</si>
  <si>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</si>
  <si>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</si>
  <si>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</si>
  <si>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</si>
  <si>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</si>
  <si>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</si>
  <si>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</si>
  <si>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</si>
  <si>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</si>
  <si>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</si>
  <si>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</si>
  <si>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</si>
  <si>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</si>
  <si>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</si>
  <si>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</si>
  <si>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</si>
  <si>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</si>
  <si>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</si>
  <si>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</si>
  <si>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</si>
  <si>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</si>
  <si>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</si>
  <si>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</si>
  <si>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</si>
  <si>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</si>
  <si>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</si>
  <si>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</si>
  <si>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</si>
  <si>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</si>
  <si>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</si>
  <si>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</si>
  <si>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</si>
  <si>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</si>
  <si>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</si>
  <si>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</si>
  <si>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</si>
  <si>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</si>
  <si>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</si>
  <si>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</si>
  <si>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</si>
  <si>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</si>
  <si>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</si>
  <si>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</si>
  <si>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</si>
  <si>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</si>
  <si>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</si>
  <si>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</si>
  <si>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</si>
  <si>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</si>
  <si>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</si>
  <si>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</si>
  <si>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</si>
  <si>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</si>
  <si>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</si>
  <si>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</si>
  <si>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</si>
  <si>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</si>
  <si>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</si>
  <si>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</si>
  <si>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</si>
  <si>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</si>
  <si>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</si>
  <si>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</si>
  <si>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</si>
  <si>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</si>
  <si>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</si>
  <si>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</si>
  <si>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</si>
  <si>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</si>
  <si>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</si>
  <si>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</si>
  <si>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</si>
  <si>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</si>
  <si>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</si>
  <si>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</si>
  <si>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</si>
  <si>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</si>
  <si>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</si>
  <si>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</si>
  <si>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</si>
  <si>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</si>
  <si>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</si>
  <si>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</si>
  <si>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</si>
  <si>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</si>
  <si>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</si>
  <si>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</si>
  <si>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</si>
  <si>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</si>
  <si>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</si>
  <si>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</si>
  <si>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</si>
  <si>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</si>
  <si>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</si>
  <si>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</si>
  <si>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</si>
  <si>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</si>
  <si>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</si>
  <si>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</si>
  <si>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</si>
  <si>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</si>
  <si>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</si>
  <si>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</si>
  <si>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</si>
  <si>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</si>
  <si>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</si>
  <si>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</si>
  <si>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</si>
  <si>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</si>
  <si>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</si>
  <si>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</si>
  <si>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</si>
  <si>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</si>
  <si>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</si>
  <si>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</si>
  <si>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</si>
  <si>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</si>
  <si>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</si>
  <si>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</si>
  <si>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</si>
  <si>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</si>
  <si>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</si>
  <si>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</si>
  <si>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</si>
  <si>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</si>
  <si>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</si>
  <si>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</si>
  <si>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</si>
  <si>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</si>
  <si>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</si>
  <si>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</si>
  <si>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</si>
  <si>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</si>
  <si>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</si>
  <si>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</si>
  <si>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</si>
  <si>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</si>
  <si>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</si>
  <si>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</si>
  <si>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</si>
  <si>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</si>
  <si>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</si>
  <si>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</si>
  <si>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</si>
  <si>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</si>
  <si>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</si>
  <si>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</si>
  <si>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</si>
  <si>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</si>
  <si>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</si>
  <si>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</si>
  <si>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</si>
  <si>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</si>
  <si>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</si>
  <si>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</si>
  <si>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</si>
  <si>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</si>
  <si>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</si>
  <si>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</si>
  <si>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</si>
  <si>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</si>
  <si>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</si>
  <si>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</si>
  <si>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</si>
  <si>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</si>
  <si>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</si>
  <si>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</si>
  <si>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</si>
  <si>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</si>
  <si>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</si>
  <si>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</si>
  <si>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</si>
  <si>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</si>
  <si>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</si>
  <si>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</si>
  <si>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</si>
  <si>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</si>
  <si>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</si>
  <si>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</si>
  <si>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</si>
  <si>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</si>
  <si>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</si>
  <si>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</si>
  <si>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</si>
  <si>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</si>
  <si>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</si>
  <si>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</si>
  <si>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</si>
  <si>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</si>
  <si>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</si>
  <si>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</si>
  <si>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</si>
  <si>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</si>
  <si>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</si>
  <si>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</si>
  <si>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</si>
  <si>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</si>
  <si>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</si>
  <si>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</si>
  <si>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</si>
  <si>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</si>
  <si>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</si>
  <si>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</si>
  <si>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</si>
  <si>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</si>
  <si>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</si>
  <si>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</si>
  <si>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</si>
  <si>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</si>
  <si>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</si>
  <si>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</si>
  <si>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</si>
  <si>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</si>
  <si>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</si>
  <si>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</si>
  <si>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</si>
  <si>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</si>
  <si>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</si>
  <si>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</si>
  <si>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</si>
  <si>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</si>
  <si>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</si>
  <si>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</si>
  <si>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</si>
  <si>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</si>
  <si>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</si>
  <si>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</si>
  <si>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</si>
  <si>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</si>
  <si>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</si>
  <si>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</si>
  <si>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</si>
  <si>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</si>
  <si>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</si>
  <si>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</si>
  <si>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</si>
  <si>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</si>
  <si>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</si>
  <si>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</si>
  <si>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</si>
  <si>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</si>
  <si>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</si>
  <si>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</si>
  <si>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</si>
  <si>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</si>
  <si>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</si>
  <si>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</si>
  <si>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</si>
  <si>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</si>
  <si>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</si>
  <si>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</si>
  <si>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</si>
  <si>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</si>
  <si>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</si>
  <si>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</si>
  <si>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</si>
  <si>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</si>
  <si>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</si>
  <si>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</si>
  <si>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</si>
  <si>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</si>
  <si>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</si>
  <si>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</si>
  <si>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</si>
  <si>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</si>
  <si>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</si>
  <si>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</si>
  <si>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</si>
  <si>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</si>
  <si>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</si>
  <si>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</si>
  <si>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</si>
  <si>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</si>
  <si>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</si>
  <si>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</si>
  <si>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</si>
  <si>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</si>
  <si>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</si>
  <si>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</si>
  <si>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</si>
  <si>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</si>
  <si>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</si>
  <si>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</si>
  <si>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</si>
  <si>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</si>
  <si>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</si>
  <si>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</si>
  <si>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</si>
  <si>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</si>
  <si>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</si>
  <si>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</si>
  <si>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</si>
  <si>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</si>
  <si>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</si>
  <si>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</si>
  <si>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</si>
  <si>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</si>
  <si>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</si>
  <si>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</si>
  <si>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</si>
  <si>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</si>
  <si>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</si>
  <si>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</si>
  <si>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</si>
  <si>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</si>
  <si>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</si>
  <si>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</si>
  <si>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</si>
  <si>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</si>
  <si>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</si>
  <si>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</si>
  <si>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</si>
  <si>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</si>
  <si>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</si>
  <si>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</si>
  <si>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</si>
  <si>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</si>
  <si>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</si>
  <si>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</si>
  <si>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</si>
  <si>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</si>
  <si>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</si>
  <si>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</si>
  <si>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</si>
  <si>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</si>
  <si>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</si>
  <si>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</si>
  <si>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</si>
  <si>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</si>
  <si>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</si>
  <si>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</si>
  <si>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</si>
  <si>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</si>
  <si>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</si>
  <si>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</si>
  <si>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</si>
  <si>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</si>
  <si>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</si>
  <si>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</si>
  <si>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</si>
  <si>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</si>
  <si>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</si>
  <si>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</si>
  <si>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</si>
  <si>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</si>
  <si>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</si>
  <si>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</si>
  <si>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</si>
  <si>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</si>
  <si>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</si>
  <si>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</si>
  <si>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</si>
  <si>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</si>
  <si>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</si>
  <si>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</si>
  <si>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</si>
  <si>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</si>
  <si>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</si>
  <si>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</si>
  <si>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</si>
  <si>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</si>
  <si>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</si>
  <si>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</si>
  <si>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</si>
  <si>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</si>
  <si>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</si>
  <si>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</si>
  <si>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</si>
  <si>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</si>
  <si>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</si>
  <si>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</si>
  <si>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</si>
  <si>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</si>
  <si>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</si>
  <si>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</si>
  <si>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</si>
  <si>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</si>
  <si>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</si>
  <si>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</si>
  <si>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</si>
  <si>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</si>
  <si>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</si>
  <si>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</si>
  <si>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</si>
  <si>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</si>
  <si>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</si>
  <si>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</si>
  <si>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</si>
  <si>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</si>
  <si>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</si>
  <si>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</si>
  <si>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</si>
  <si>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</si>
  <si>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</si>
  <si>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</si>
  <si>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</si>
  <si>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</si>
  <si>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</si>
  <si>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</si>
  <si>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</si>
  <si>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</si>
  <si>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</si>
  <si>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</si>
  <si>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</si>
  <si>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</si>
  <si>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</si>
  <si>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</si>
  <si>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</si>
  <si>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</si>
  <si>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</si>
  <si>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</si>
  <si>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</si>
  <si>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</si>
  <si>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</si>
  <si>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</si>
  <si>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</si>
  <si>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</si>
  <si>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</si>
  <si>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</si>
  <si>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</si>
  <si>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</si>
  <si>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</si>
  <si>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</si>
  <si>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</si>
  <si>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</si>
  <si>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</si>
  <si>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</si>
  <si>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</si>
  <si>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</si>
  <si>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</si>
  <si>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</si>
  <si>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</si>
  <si>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</si>
  <si>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</si>
  <si>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</si>
  <si>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</si>
  <si>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</si>
  <si>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</si>
  <si>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</si>
  <si>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</si>
  <si>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</si>
  <si>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</si>
  <si>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</si>
  <si>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</si>
  <si>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</si>
  <si>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</si>
  <si>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</si>
  <si>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</si>
  <si>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</si>
  <si>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</si>
  <si>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</si>
  <si>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</si>
  <si>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</si>
  <si>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</si>
  <si>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</si>
  <si>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</si>
  <si>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</si>
  <si>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</si>
  <si>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</si>
  <si>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</si>
  <si>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</si>
  <si>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</si>
  <si>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</si>
  <si>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</si>
  <si>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</si>
  <si>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</si>
  <si>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</si>
  <si>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</si>
  <si>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</si>
  <si>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</si>
  <si>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</si>
  <si>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</si>
  <si>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</si>
  <si>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</si>
  <si>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</si>
  <si>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</si>
  <si>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</si>
  <si>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</si>
  <si>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</si>
  <si>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</si>
  <si>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</si>
  <si>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</si>
  <si>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</si>
  <si>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</si>
  <si>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</si>
  <si>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</si>
  <si>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</si>
  <si>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</si>
  <si>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</si>
  <si>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</si>
  <si>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</si>
  <si>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</si>
  <si>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</si>
  <si>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</si>
  <si>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</si>
  <si>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</si>
  <si>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</si>
  <si>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</si>
  <si>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</si>
  <si>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</si>
  <si>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</si>
  <si>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</si>
  <si>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</si>
  <si>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</si>
  <si>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</si>
  <si>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</si>
  <si>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</si>
  <si>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</si>
  <si>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</si>
  <si>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</si>
  <si>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</si>
  <si>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</si>
  <si>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</si>
  <si>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</si>
  <si>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</si>
  <si>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</si>
  <si>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</si>
  <si>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</si>
  <si>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</si>
  <si>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</si>
  <si>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</si>
  <si>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</si>
  <si>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</si>
  <si>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</si>
  <si>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</si>
  <si>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</si>
  <si>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</si>
  <si>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</si>
  <si>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</si>
  <si>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</si>
  <si>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</si>
  <si>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</si>
  <si>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</si>
  <si>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</si>
  <si>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</si>
  <si>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</si>
  <si>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</si>
  <si>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</si>
  <si>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</si>
  <si>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</si>
  <si>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</si>
  <si>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</si>
  <si>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</si>
  <si>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</si>
  <si>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</si>
  <si>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</si>
  <si>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</si>
  <si>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</si>
  <si>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</si>
  <si>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</si>
  <si>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</si>
  <si>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</si>
  <si>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</si>
  <si>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</si>
  <si>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</si>
  <si>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</si>
  <si>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</si>
  <si>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</si>
  <si>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</si>
  <si>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</si>
  <si>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</si>
  <si>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</si>
  <si>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</si>
  <si>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</si>
  <si>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</si>
  <si>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</si>
  <si>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</si>
  <si>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</si>
  <si>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</si>
  <si>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</si>
  <si>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</si>
  <si>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</si>
  <si>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</si>
  <si>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</si>
  <si>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</si>
  <si>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</si>
  <si>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</si>
  <si>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</si>
  <si>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</si>
  <si>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</si>
  <si>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</si>
  <si>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</si>
  <si>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</si>
  <si>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</si>
  <si>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</si>
  <si>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</si>
  <si>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</si>
  <si>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</si>
  <si>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</si>
  <si>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</si>
  <si>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</si>
  <si>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</si>
  <si>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</si>
  <si>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</si>
  <si>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</si>
  <si>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</si>
  <si>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</si>
  <si>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</si>
  <si>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</si>
  <si>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</si>
  <si>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</si>
  <si>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</si>
  <si>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</si>
  <si>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</si>
  <si>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</si>
  <si>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</si>
  <si>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</si>
  <si>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</si>
  <si>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</si>
  <si>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</si>
  <si>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</si>
  <si>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</si>
  <si>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</si>
  <si>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</si>
  <si>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</si>
  <si>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</si>
  <si>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</si>
  <si>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</si>
  <si>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</si>
  <si>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</si>
  <si>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</si>
  <si>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</si>
  <si>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</si>
  <si>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</si>
  <si>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</si>
  <si>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</si>
  <si>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</si>
  <si>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</si>
  <si>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</si>
  <si>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</si>
  <si>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</si>
  <si>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</si>
  <si>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</si>
  <si>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</si>
  <si>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</si>
  <si>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</si>
  <si>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</si>
  <si>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</si>
  <si>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</si>
  <si>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</si>
  <si>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</si>
  <si>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</si>
  <si>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</si>
  <si>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</si>
  <si>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</si>
  <si>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</si>
  <si>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</si>
  <si>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</si>
  <si>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</si>
  <si>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</si>
  <si>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</si>
  <si>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</si>
  <si>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</si>
  <si>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</si>
  <si>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</si>
  <si>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</si>
  <si>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</si>
  <si>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</si>
  <si>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</si>
  <si>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</si>
  <si>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</si>
  <si>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</si>
  <si>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</si>
  <si>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</si>
  <si>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</si>
  <si>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</si>
  <si>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</si>
  <si>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</si>
  <si>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</si>
  <si>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</si>
  <si>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</si>
  <si>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</si>
  <si>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</si>
  <si>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</si>
  <si>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</si>
  <si>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</si>
  <si>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</si>
  <si>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</si>
  <si>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</si>
  <si>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</si>
  <si>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</si>
  <si>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</si>
  <si>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</si>
  <si>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</si>
  <si>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</si>
  <si>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</si>
  <si>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</si>
  <si>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</si>
  <si>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</si>
  <si>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</si>
  <si>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</si>
  <si>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</si>
  <si>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</si>
  <si>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</si>
  <si>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</si>
  <si>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</si>
  <si>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</si>
  <si>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</si>
  <si>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</si>
  <si>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</si>
  <si>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</si>
  <si>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</si>
  <si>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</si>
  <si>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</si>
  <si>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</si>
  <si>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</si>
  <si>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</si>
  <si>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</si>
  <si>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</si>
  <si>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</si>
  <si>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</si>
  <si>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</si>
  <si>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</si>
  <si>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</si>
  <si>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</si>
  <si>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</si>
  <si>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</si>
  <si>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</si>
  <si>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</si>
  <si>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</si>
  <si>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</si>
  <si>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</si>
  <si>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</si>
  <si>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</si>
  <si>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</si>
  <si>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</si>
  <si>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</si>
  <si>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</si>
  <si>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</si>
  <si>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</si>
  <si>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</si>
  <si>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</si>
  <si>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</si>
  <si>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</si>
  <si>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</si>
  <si>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</si>
  <si>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</si>
  <si>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</si>
  <si>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</si>
  <si>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</si>
  <si>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</si>
  <si>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</si>
  <si>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</si>
  <si>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</si>
  <si>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</si>
  <si>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</si>
  <si>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</si>
  <si>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</si>
  <si>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</si>
  <si>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</si>
  <si>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</si>
  <si>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</si>
  <si>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</si>
  <si>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</si>
  <si>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</si>
  <si>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</si>
  <si>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</si>
  <si>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</si>
  <si>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</si>
  <si>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</si>
  <si>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</si>
  <si>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</si>
  <si>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</si>
  <si>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</si>
  <si>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</si>
  <si>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</si>
  <si>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</si>
  <si>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</si>
  <si>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</si>
  <si>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</si>
  <si>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</si>
  <si>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</si>
  <si>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</si>
  <si>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</si>
  <si>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</si>
  <si>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</si>
  <si>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</si>
  <si>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</si>
  <si>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</si>
  <si>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</si>
  <si>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</si>
  <si>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</si>
  <si>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</si>
  <si>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</si>
  <si>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</si>
  <si>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</si>
  <si>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</si>
  <si>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</si>
  <si>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</si>
  <si>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</si>
  <si>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</si>
  <si>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</si>
  <si>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</si>
  <si>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</si>
  <si>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</si>
  <si>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</si>
  <si>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</si>
  <si>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</si>
  <si>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</si>
  <si>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</si>
  <si>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</si>
  <si>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</si>
  <si>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</si>
  <si>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</si>
  <si>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</si>
  <si>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</si>
  <si>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</si>
  <si>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</si>
  <si>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</si>
  <si>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</si>
  <si>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</si>
  <si>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</si>
  <si>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</si>
  <si>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</si>
  <si>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</si>
  <si>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</si>
  <si>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</si>
  <si>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</si>
  <si>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</si>
  <si>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</si>
  <si>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</si>
  <si>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</si>
  <si>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</si>
  <si>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</si>
  <si>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</si>
  <si>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</si>
  <si>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</si>
  <si>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</si>
  <si>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</si>
  <si>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</si>
  <si>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</si>
  <si>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</si>
  <si>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</si>
  <si>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</si>
  <si>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</si>
  <si>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</si>
  <si>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</si>
  <si>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</si>
  <si>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</si>
  <si>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</si>
  <si>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</si>
  <si>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</si>
  <si>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</si>
  <si>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</si>
  <si>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</si>
  <si>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</si>
  <si>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</si>
  <si>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</si>
  <si>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</si>
  <si>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</si>
  <si>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</si>
  <si>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</si>
  <si>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</si>
  <si>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</si>
  <si>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</si>
  <si>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</si>
  <si>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</si>
  <si>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</si>
  <si>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</si>
  <si>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</si>
  <si>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</si>
  <si>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</si>
  <si>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</si>
  <si>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</si>
  <si>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</si>
  <si>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</si>
  <si>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</si>
  <si>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</si>
  <si>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</si>
  <si>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</si>
  <si>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</si>
  <si>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</si>
  <si>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</si>
  <si>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</si>
  <si>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</si>
  <si>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</si>
  <si>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</si>
  <si>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</si>
  <si>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</si>
  <si>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</si>
  <si>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</si>
  <si>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</si>
  <si>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</si>
  <si>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</si>
  <si>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</si>
  <si>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</si>
  <si>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</si>
  <si>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</si>
  <si>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</si>
  <si>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</si>
  <si>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</si>
  <si>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</si>
  <si>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</si>
  <si>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</si>
  <si>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</si>
  <si>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</si>
  <si>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</si>
  <si>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</si>
  <si>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</si>
  <si>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</si>
  <si>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</si>
  <si>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</si>
  <si>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</si>
  <si>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</si>
  <si>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</si>
  <si>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</si>
  <si>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</si>
  <si>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</si>
  <si>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</si>
  <si>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</si>
  <si>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</si>
  <si>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</si>
  <si>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</si>
  <si>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</si>
  <si>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</si>
  <si>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</si>
  <si>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</si>
  <si>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</si>
  <si>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</si>
  <si>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</si>
  <si>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</si>
  <si>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</si>
  <si>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</si>
  <si>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</si>
  <si>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</si>
  <si>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</si>
  <si>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</si>
  <si>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</si>
  <si>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</si>
  <si>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</si>
  <si>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</si>
  <si>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</si>
  <si>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</si>
  <si>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</si>
  <si>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</si>
  <si>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</si>
  <si>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</si>
  <si>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</si>
  <si>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</si>
  <si>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</si>
  <si>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</si>
  <si>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</si>
  <si>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</si>
  <si>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</si>
  <si>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</si>
  <si>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</si>
  <si>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</si>
  <si>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</si>
  <si>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</si>
  <si>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</si>
  <si>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</si>
  <si>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</si>
  <si>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</si>
  <si>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</si>
  <si>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</si>
  <si>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</si>
  <si>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</si>
  <si>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</si>
  <si>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</si>
  <si>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</si>
  <si>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</si>
  <si>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</si>
  <si>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</si>
  <si>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</si>
  <si>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</si>
  <si>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</si>
  <si>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</si>
  <si>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</si>
  <si>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</si>
  <si>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</si>
  <si>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</si>
  <si>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</si>
  <si>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</si>
  <si>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</si>
  <si>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</si>
  <si>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</si>
  <si>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</si>
  <si>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</si>
  <si>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</si>
  <si>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</si>
  <si>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</si>
  <si>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</si>
  <si>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</si>
  <si>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</si>
  <si>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</si>
  <si>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</si>
  <si>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</si>
  <si>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</si>
  <si>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</si>
  <si>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</si>
  <si>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</si>
  <si>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</si>
  <si>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</si>
  <si>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</si>
  <si>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</si>
  <si>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</si>
  <si>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</si>
  <si>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</si>
  <si>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</si>
  <si>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</si>
  <si>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</si>
  <si>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</si>
  <si>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</si>
  <si>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</si>
  <si>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</si>
  <si>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</si>
  <si>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</si>
  <si>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</si>
  <si>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</si>
  <si>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</si>
  <si>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</si>
  <si>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</si>
  <si>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</si>
  <si>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</si>
  <si>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</si>
  <si>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</si>
  <si>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</si>
  <si>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</si>
  <si>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</si>
  <si>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</si>
  <si>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</si>
  <si>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</si>
  <si>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</si>
  <si>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</si>
  <si>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</si>
  <si>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</si>
  <si>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</si>
  <si>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</si>
  <si>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</si>
  <si>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</si>
  <si>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</si>
  <si>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</si>
  <si>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</si>
  <si>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</si>
  <si>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</si>
  <si>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</si>
  <si>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</si>
  <si>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</si>
  <si>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</si>
  <si>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</si>
  <si>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</si>
  <si>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</si>
  <si>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</si>
  <si>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</si>
  <si>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</si>
  <si>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</si>
  <si>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</si>
  <si>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</si>
  <si>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</si>
  <si>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</si>
  <si>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</si>
  <si>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</si>
  <si>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</si>
  <si>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</si>
  <si>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</si>
  <si>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</si>
  <si>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</si>
  <si>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</si>
  <si>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</si>
  <si>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</si>
  <si>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</si>
  <si>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</si>
  <si>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</si>
  <si>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</si>
  <si>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</si>
  <si>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</si>
  <si>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</si>
  <si>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</si>
  <si>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</si>
  <si>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</si>
  <si>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</si>
  <si>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</si>
  <si>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</si>
  <si>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</si>
  <si>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</si>
  <si>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</si>
  <si>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</si>
  <si>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</si>
  <si>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</si>
  <si>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</si>
  <si>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</si>
  <si>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</si>
  <si>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</si>
  <si>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</si>
  <si>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</si>
  <si>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</si>
  <si>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</si>
  <si>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</si>
  <si>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</si>
  <si>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</si>
  <si>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</si>
  <si>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</si>
  <si>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</si>
  <si>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</si>
  <si>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</si>
  <si>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</si>
  <si>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</si>
  <si>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</si>
  <si>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</si>
  <si>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</si>
  <si>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</si>
  <si>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</si>
  <si>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</si>
  <si>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</si>
  <si>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</si>
  <si>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</si>
  <si>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</si>
  <si>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</si>
  <si>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</si>
  <si>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</si>
  <si>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</si>
  <si>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</si>
  <si>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</si>
  <si>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</si>
  <si>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</si>
  <si>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</si>
  <si>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</si>
  <si>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</si>
  <si>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</si>
  <si>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</si>
  <si>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</si>
  <si>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</si>
  <si>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</si>
  <si>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</si>
  <si>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</si>
  <si>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</si>
  <si>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</si>
  <si>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</si>
  <si>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</si>
  <si>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</si>
  <si>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</si>
  <si>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</si>
  <si>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</si>
  <si>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</si>
  <si>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</si>
  <si>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</si>
  <si>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</si>
  <si>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</si>
  <si>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</si>
  <si>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</si>
  <si>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</si>
  <si>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</si>
  <si>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</si>
  <si>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</si>
  <si>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</si>
  <si>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</si>
  <si>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</si>
  <si>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</si>
  <si>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</si>
  <si>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</si>
  <si>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</si>
  <si>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</si>
  <si>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</si>
  <si>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</si>
  <si>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</si>
  <si>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</si>
  <si>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</si>
  <si>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</si>
  <si>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</si>
  <si>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</si>
  <si>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</si>
  <si>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</si>
  <si>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</si>
  <si>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</si>
  <si>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</si>
  <si>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</si>
  <si>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</si>
  <si>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</si>
  <si>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</si>
  <si>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</si>
  <si>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</si>
  <si>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</si>
  <si>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</si>
  <si>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</si>
  <si>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</si>
  <si>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</si>
  <si>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</si>
  <si>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</si>
  <si>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</si>
  <si>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</si>
  <si>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</si>
  <si>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</si>
  <si>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</si>
  <si>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</si>
  <si>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</si>
  <si>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</si>
  <si>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</si>
  <si>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</si>
  <si>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</si>
  <si>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</si>
  <si>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</si>
  <si>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</si>
  <si>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</si>
  <si>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</si>
  <si>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</si>
  <si>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</si>
  <si>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</si>
  <si>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</si>
  <si>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</si>
  <si>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</si>
  <si>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</si>
  <si>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</si>
  <si>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</si>
  <si>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</si>
  <si>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</si>
  <si>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</si>
  <si>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</si>
  <si>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</si>
  <si>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</si>
  <si>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</si>
  <si>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</si>
  <si>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</si>
  <si>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</si>
  <si>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</si>
  <si>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</si>
  <si>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</si>
  <si>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</si>
  <si>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</si>
  <si>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</si>
  <si>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</si>
  <si>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</si>
  <si>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</si>
  <si>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</si>
  <si>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</si>
  <si>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</si>
  <si>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</si>
  <si>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</si>
  <si>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</si>
  <si>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</si>
  <si>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</si>
  <si>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</si>
  <si>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</si>
  <si>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</si>
  <si>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</si>
  <si>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</si>
  <si>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</si>
  <si>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</si>
  <si>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</si>
  <si>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</si>
  <si>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</si>
  <si>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</si>
  <si>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</si>
  <si>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</si>
  <si>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</si>
  <si>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</si>
  <si>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</si>
  <si>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</si>
  <si>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</si>
  <si>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</si>
  <si>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</si>
  <si>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</si>
  <si>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</si>
  <si>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</si>
  <si>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</si>
  <si>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</si>
  <si>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</si>
  <si>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</si>
  <si>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</si>
  <si>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</si>
  <si>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</si>
  <si>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</si>
  <si>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</si>
  <si>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</si>
  <si>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</si>
  <si>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</si>
  <si>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</si>
  <si>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</si>
  <si>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</si>
  <si>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</si>
  <si>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</si>
  <si>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</si>
  <si>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</si>
  <si>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</si>
  <si>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</si>
  <si>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</si>
  <si>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</si>
  <si>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</si>
  <si>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</si>
  <si>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</si>
  <si>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</si>
  <si>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</si>
  <si>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</si>
  <si>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</si>
  <si>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</si>
  <si>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</si>
  <si>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</si>
  <si>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</si>
  <si>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</si>
  <si>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</si>
  <si>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</si>
  <si>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</si>
  <si>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</si>
  <si>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</si>
  <si>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</si>
  <si>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</si>
  <si>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</si>
  <si>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</si>
  <si>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</si>
  <si>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</si>
  <si>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</si>
  <si>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</si>
  <si>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</si>
  <si>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</si>
  <si>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</si>
  <si>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</si>
  <si>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</si>
  <si>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</si>
  <si>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</si>
  <si>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</si>
  <si>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</si>
  <si>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</si>
  <si>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</si>
  <si>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</si>
  <si>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</si>
  <si>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</si>
  <si>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</si>
  <si>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</si>
  <si>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</si>
  <si>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</si>
  <si>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</si>
  <si>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</si>
  <si>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</si>
  <si>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</si>
  <si>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</si>
  <si>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</si>
  <si>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</si>
  <si>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</si>
  <si>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</si>
  <si>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</si>
  <si>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</si>
  <si>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</si>
  <si>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</si>
  <si>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</si>
  <si>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</si>
  <si>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</si>
  <si>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</si>
  <si>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</si>
  <si>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</si>
  <si>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</si>
  <si>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</si>
  <si>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</si>
  <si>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</si>
  <si>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</si>
  <si>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</si>
  <si>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</si>
  <si>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</si>
  <si>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</si>
  <si>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</si>
  <si>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</si>
  <si>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</si>
  <si>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</si>
  <si>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</si>
  <si>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</si>
  <si>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</si>
  <si>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</si>
  <si>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</si>
  <si>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</si>
  <si>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</si>
  <si>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</si>
  <si>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</si>
  <si>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</si>
  <si>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</si>
  <si>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</si>
  <si>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</si>
  <si>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</si>
  <si>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</si>
  <si>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</si>
  <si>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</si>
  <si>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</si>
  <si>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</si>
  <si>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</si>
  <si>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</si>
  <si>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</si>
  <si>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</si>
  <si>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</si>
  <si>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</si>
  <si>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</si>
  <si>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</si>
  <si>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</si>
  <si>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</si>
  <si>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</si>
  <si>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</si>
  <si>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</si>
  <si>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</si>
  <si>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</si>
  <si>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</si>
  <si>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</si>
  <si>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</si>
  <si>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</si>
  <si>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</si>
  <si>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</si>
  <si>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</si>
  <si>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</si>
  <si>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</si>
  <si>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</si>
  <si>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</si>
  <si>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</si>
  <si>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</si>
  <si>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</si>
  <si>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</si>
  <si>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</si>
  <si>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</si>
  <si>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</si>
  <si>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</si>
  <si>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</si>
  <si>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</si>
  <si>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</si>
  <si>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</si>
  <si>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</si>
  <si>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</si>
  <si>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</si>
  <si>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</si>
  <si>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</si>
  <si>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</si>
  <si>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</si>
  <si>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</si>
  <si>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</si>
  <si>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</si>
  <si>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</si>
  <si>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</si>
  <si>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</si>
  <si>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</si>
  <si>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</si>
  <si>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</si>
  <si>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</si>
  <si>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</si>
  <si>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</si>
  <si>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</si>
  <si>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</si>
  <si>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</si>
  <si>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</si>
  <si>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</si>
  <si>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</si>
  <si>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</si>
  <si>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</si>
  <si>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</si>
  <si>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</si>
  <si>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</si>
  <si>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</si>
  <si>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</si>
  <si>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</si>
  <si>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</si>
  <si>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</si>
  <si>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</si>
  <si>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</si>
  <si>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</si>
  <si>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</si>
  <si>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</si>
  <si>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</si>
  <si>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</si>
  <si>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</si>
  <si>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</si>
  <si>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</si>
  <si>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</si>
  <si>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</si>
  <si>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</si>
  <si>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</si>
  <si>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</si>
  <si>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</si>
  <si>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</si>
  <si>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</si>
  <si>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</si>
  <si>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</si>
  <si>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</si>
  <si>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</si>
  <si>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</si>
  <si>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</si>
  <si>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</si>
  <si>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</si>
  <si>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</si>
  <si>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</si>
  <si>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</si>
  <si>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</si>
  <si>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</si>
  <si>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</si>
  <si>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</si>
  <si>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</si>
  <si>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</si>
  <si>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</si>
  <si>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</si>
  <si>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</si>
  <si>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</si>
  <si>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</si>
  <si>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</si>
  <si>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</si>
  <si>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</si>
  <si>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</si>
  <si>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</si>
  <si>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</si>
  <si>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</si>
  <si>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</si>
  <si>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</si>
  <si>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</si>
  <si>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</si>
  <si>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</si>
  <si>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</si>
  <si>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</si>
  <si>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</si>
  <si>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</si>
  <si>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</si>
  <si>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</si>
  <si>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</si>
  <si>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</si>
  <si>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</si>
  <si>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</si>
  <si>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</si>
  <si>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</si>
  <si>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</si>
  <si>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</si>
  <si>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</si>
  <si>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</si>
  <si>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</si>
  <si>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</si>
  <si>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</si>
  <si>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</si>
  <si>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</si>
  <si>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</si>
  <si>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</si>
  <si>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</si>
  <si>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</si>
  <si>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</si>
  <si>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</si>
  <si>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</si>
  <si>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</si>
  <si>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</si>
  <si>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</si>
  <si>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</si>
  <si>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</si>
  <si>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</si>
  <si>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</si>
  <si>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</si>
  <si>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</si>
  <si>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</si>
  <si>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</si>
  <si>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</si>
  <si>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</si>
  <si>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</si>
  <si>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</si>
  <si>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</si>
  <si>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</si>
  <si>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</si>
  <si>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</si>
  <si>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</si>
  <si>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</si>
  <si>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</si>
  <si>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</si>
  <si>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</si>
  <si>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</si>
  <si>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</si>
  <si>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</si>
  <si>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</si>
  <si>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</si>
  <si>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</si>
  <si>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</si>
  <si>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</si>
  <si>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</si>
  <si>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</si>
  <si>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</si>
  <si>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</si>
  <si>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</si>
  <si>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</si>
  <si>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</si>
  <si>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</si>
  <si>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</si>
  <si>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</si>
  <si>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</si>
  <si>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</si>
  <si>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</si>
  <si>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</si>
  <si>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</si>
  <si>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</si>
  <si>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</si>
  <si>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</si>
  <si>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</si>
  <si>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</si>
  <si>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</si>
  <si>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</si>
  <si>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</si>
  <si>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</si>
  <si>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</si>
  <si>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</si>
  <si>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</si>
  <si>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</si>
  <si>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</si>
  <si>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</si>
  <si>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</si>
  <si>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</si>
  <si>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</si>
  <si>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</si>
  <si>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</si>
  <si>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</si>
  <si>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</si>
  <si>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</si>
  <si>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</si>
  <si>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</si>
  <si>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</si>
  <si>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</si>
  <si>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</si>
  <si>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</si>
  <si>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</si>
  <si>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</si>
  <si>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</si>
  <si>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</si>
  <si>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</si>
  <si>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</si>
  <si>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</si>
  <si>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</si>
  <si>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</si>
  <si>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</si>
  <si>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</si>
  <si>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</si>
  <si>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</si>
  <si>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</si>
  <si>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</si>
  <si>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</si>
  <si>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</si>
  <si>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</si>
  <si>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</si>
  <si>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</si>
  <si>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</si>
  <si>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</si>
  <si>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</si>
  <si>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</si>
  <si>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</si>
  <si>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</si>
  <si>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</si>
  <si>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</si>
  <si>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</si>
  <si>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</si>
  <si>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</si>
  <si>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</si>
  <si>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</si>
  <si>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</si>
  <si>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</si>
  <si>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</si>
  <si>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</si>
  <si>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</si>
  <si>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</si>
  <si>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</si>
  <si>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</si>
  <si>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</si>
  <si>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</si>
  <si>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</si>
  <si>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</si>
  <si>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</si>
  <si>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</si>
  <si>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</si>
  <si>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</si>
  <si>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</si>
  <si>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</si>
  <si>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</si>
  <si>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</si>
  <si>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</si>
  <si>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</si>
  <si>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</si>
  <si>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</si>
  <si>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</si>
  <si>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</si>
  <si>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</si>
  <si>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</si>
  <si>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</si>
  <si>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</si>
  <si>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</si>
  <si>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</si>
  <si>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</si>
  <si>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</si>
  <si>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</si>
  <si>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</si>
  <si>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</si>
  <si>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</si>
  <si>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</si>
  <si>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</si>
  <si>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</si>
  <si>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</si>
  <si>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</si>
  <si>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</si>
  <si>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</si>
  <si>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</si>
  <si>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</si>
  <si>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</si>
  <si>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</si>
  <si>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</si>
  <si>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</si>
  <si>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</si>
  <si>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</si>
  <si>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</si>
  <si>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</si>
  <si>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</si>
  <si>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</si>
  <si>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</si>
  <si>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</si>
  <si>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</si>
  <si>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</si>
  <si>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</si>
  <si>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</si>
  <si>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</si>
  <si>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</si>
  <si>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</si>
  <si>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</si>
  <si>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</si>
  <si>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</si>
  <si>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</si>
  <si>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</si>
  <si>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</si>
  <si>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</si>
  <si>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</si>
  <si>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</si>
  <si>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</si>
  <si>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</si>
  <si>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</si>
  <si>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</si>
  <si>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</si>
  <si>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</si>
  <si>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</si>
  <si>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</si>
  <si>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</si>
  <si>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</si>
  <si>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</si>
  <si>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</si>
  <si>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</si>
  <si>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</si>
  <si>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</si>
  <si>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</si>
  <si>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</si>
  <si>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</si>
  <si>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</si>
  <si>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</si>
  <si>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</si>
  <si>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</si>
  <si>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</si>
  <si>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</si>
  <si>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</si>
  <si>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</si>
  <si>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</si>
  <si>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</si>
  <si>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</si>
  <si>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</si>
  <si>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</si>
  <si>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</si>
  <si>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</si>
  <si>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</si>
  <si>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</si>
  <si>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</si>
  <si>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</si>
  <si>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</si>
  <si>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</si>
  <si>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</si>
  <si>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</si>
  <si>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</si>
  <si>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</si>
  <si>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</si>
  <si>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</si>
  <si>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</si>
  <si>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</si>
  <si>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</si>
  <si>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</si>
  <si>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</si>
  <si>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</si>
  <si>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</si>
  <si>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</si>
  <si>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</si>
  <si>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</si>
  <si>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</si>
  <si>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</si>
  <si>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</si>
  <si>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</si>
  <si>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</si>
  <si>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</si>
  <si>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</si>
  <si>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</si>
  <si>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</si>
  <si>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</si>
  <si>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</si>
  <si>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</si>
  <si>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</si>
  <si>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</si>
  <si>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</si>
  <si>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</si>
  <si>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</si>
  <si>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</si>
  <si>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</si>
  <si>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</si>
  <si>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</si>
  <si>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</si>
  <si>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</si>
  <si>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</si>
  <si>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</si>
  <si>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</si>
  <si>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</si>
  <si>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</si>
  <si>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</si>
  <si>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</si>
  <si>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</si>
  <si>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</si>
  <si>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</si>
  <si>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</si>
  <si>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</si>
  <si>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</si>
  <si>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</si>
  <si>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</si>
  <si>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</si>
  <si>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</si>
  <si>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</si>
  <si>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</si>
  <si>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</si>
  <si>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</si>
  <si>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</si>
  <si>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</si>
  <si>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</si>
  <si>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</si>
  <si>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</si>
  <si>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</si>
  <si>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</si>
  <si>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</si>
  <si>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</si>
  <si>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</si>
  <si>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</si>
  <si>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</si>
  <si>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</si>
  <si>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</si>
  <si>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</si>
  <si>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</si>
  <si>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</si>
  <si>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</si>
  <si>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</si>
  <si>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</si>
  <si>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</si>
  <si>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</si>
  <si>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</si>
  <si>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</si>
  <si>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</si>
  <si>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</si>
  <si>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</si>
  <si>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</si>
  <si>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</si>
  <si>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</si>
  <si>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</si>
  <si>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</si>
  <si>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</si>
  <si>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</si>
  <si>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</si>
  <si>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</si>
  <si>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</si>
  <si>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</si>
  <si>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</si>
  <si>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</si>
  <si>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</si>
  <si>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</si>
  <si>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</si>
  <si>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</si>
  <si>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</si>
  <si>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</si>
  <si>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</si>
  <si>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</si>
  <si>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</si>
  <si>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</si>
  <si>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</si>
  <si>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</si>
  <si>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</si>
  <si>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</si>
  <si>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</si>
  <si>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</si>
  <si>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</si>
  <si>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</si>
  <si>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</si>
  <si>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</si>
  <si>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</si>
  <si>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</si>
  <si>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</si>
  <si>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</si>
  <si>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</si>
  <si>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</si>
  <si>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</si>
  <si>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</si>
  <si>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</si>
  <si>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</si>
  <si>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</si>
  <si>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</si>
  <si>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</si>
  <si>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</si>
  <si>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</si>
  <si>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</si>
  <si>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</si>
  <si>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</si>
  <si>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</si>
  <si>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</si>
  <si>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</si>
  <si>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</si>
  <si>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</si>
  <si>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</si>
  <si>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</si>
  <si>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</si>
  <si>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</si>
  <si>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</si>
  <si>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</si>
  <si>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</si>
  <si>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</si>
  <si>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</si>
  <si>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</si>
  <si>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</si>
  <si>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</si>
  <si>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</si>
  <si>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</si>
  <si>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</si>
  <si>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</si>
  <si>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</si>
  <si>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</si>
  <si>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</si>
  <si>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</si>
  <si>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</si>
  <si>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</si>
  <si>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</si>
  <si>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</si>
  <si>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</si>
  <si>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</si>
  <si>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</si>
  <si>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</si>
  <si>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</si>
  <si>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</si>
  <si>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</si>
  <si>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</si>
  <si>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</si>
  <si>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</si>
  <si>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</si>
  <si>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</si>
  <si>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</si>
  <si>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</si>
  <si>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</si>
  <si>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</si>
  <si>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</si>
  <si>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</si>
  <si>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</si>
  <si>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</si>
  <si>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</si>
  <si>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</si>
  <si>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</si>
  <si>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</si>
  <si>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</si>
  <si>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</si>
  <si>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</si>
  <si>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</si>
  <si>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</si>
  <si>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</si>
  <si>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</si>
  <si>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</si>
  <si>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</si>
  <si>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</si>
  <si>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</si>
  <si>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</si>
  <si>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</si>
  <si>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</si>
  <si>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</si>
  <si>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</si>
  <si>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</si>
  <si>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</si>
  <si>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</si>
  <si>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</si>
  <si>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</si>
  <si>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</si>
  <si>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</si>
  <si>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</si>
  <si>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</si>
  <si>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</si>
  <si>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</si>
  <si>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</si>
  <si>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</si>
  <si>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</si>
  <si>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</si>
  <si>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</si>
  <si>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</si>
  <si>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</si>
  <si>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</si>
  <si>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</si>
  <si>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</si>
  <si>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</si>
  <si>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</si>
  <si>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</si>
  <si>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</si>
  <si>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</si>
  <si>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</si>
  <si>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</si>
  <si>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</si>
  <si>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</si>
  <si>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</si>
  <si>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</si>
  <si>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</si>
  <si>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</si>
  <si>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</si>
  <si>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</si>
  <si>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</si>
  <si>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</si>
  <si>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</si>
  <si>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</si>
  <si>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</si>
  <si>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</si>
  <si>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</si>
  <si>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</si>
  <si>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</si>
  <si>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</si>
  <si>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</si>
  <si>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</si>
  <si>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</si>
  <si>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</si>
  <si>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</si>
  <si>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</si>
  <si>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</si>
  <si>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</si>
  <si>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</si>
  <si>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</si>
  <si>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</si>
  <si>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</si>
  <si>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</si>
  <si>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</si>
  <si>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</si>
  <si>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</si>
  <si>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</si>
  <si>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</si>
  <si>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</si>
  <si>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</si>
  <si>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</si>
  <si>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</si>
  <si>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</si>
  <si>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</si>
  <si>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</si>
  <si>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</si>
  <si>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</si>
  <si>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</si>
  <si>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</si>
  <si>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</si>
  <si>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</si>
  <si>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</si>
  <si>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</si>
  <si>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</si>
  <si>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</si>
  <si>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</si>
  <si>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</si>
  <si>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</si>
  <si>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</si>
  <si>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</si>
  <si>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</si>
  <si>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</si>
  <si>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</si>
  <si>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</si>
  <si>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</si>
  <si>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</si>
  <si>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</si>
  <si>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</si>
  <si>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</si>
  <si>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</si>
  <si>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</si>
  <si>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</si>
  <si>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</si>
  <si>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</si>
  <si>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</si>
  <si>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</si>
  <si>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</si>
  <si>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</si>
  <si>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</si>
  <si>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</si>
  <si>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</si>
  <si>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</si>
  <si>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</si>
  <si>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</si>
  <si>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</si>
  <si>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</si>
  <si>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</si>
  <si>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</si>
  <si>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</si>
  <si>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</si>
  <si>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</si>
  <si>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</si>
  <si>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</si>
  <si>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</si>
  <si>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</si>
  <si>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</si>
  <si>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</si>
  <si>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</si>
  <si>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</si>
  <si>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</si>
  <si>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</si>
  <si>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</si>
  <si>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</si>
  <si>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</si>
  <si>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</si>
  <si>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</si>
  <si>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</si>
  <si>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</si>
  <si>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</si>
  <si>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</si>
  <si>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</si>
  <si>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</si>
  <si>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</si>
  <si>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</si>
  <si>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</si>
  <si>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</si>
  <si>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</si>
  <si>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</si>
  <si>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</si>
  <si>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</si>
  <si>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</si>
  <si>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</si>
  <si>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</si>
  <si>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</si>
  <si>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</si>
  <si>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</si>
  <si>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</si>
  <si>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</si>
  <si>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</si>
  <si>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</si>
  <si>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</si>
  <si>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</si>
  <si>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</si>
  <si>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</si>
  <si>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</si>
  <si>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</si>
  <si>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</si>
  <si>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</si>
  <si>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</si>
  <si>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</si>
  <si>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</si>
  <si>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</si>
  <si>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</si>
  <si>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</si>
  <si>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</si>
  <si>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</si>
  <si>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</si>
  <si>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</si>
  <si>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</si>
  <si>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</si>
  <si>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</si>
  <si>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</si>
  <si>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</si>
  <si>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</si>
  <si>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</si>
  <si>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</si>
  <si>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</si>
  <si>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</si>
  <si>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</si>
  <si>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</si>
  <si>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</si>
  <si>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</si>
  <si>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</si>
  <si>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</si>
  <si>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</si>
  <si>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</si>
  <si>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</si>
  <si>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</si>
  <si>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</si>
  <si>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</si>
  <si>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</si>
  <si>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</si>
  <si>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</si>
  <si>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</si>
  <si>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</si>
  <si>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</si>
  <si>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</si>
  <si>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</si>
  <si>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</si>
  <si>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</si>
  <si>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</si>
  <si>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</si>
  <si>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</si>
  <si>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</si>
  <si>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</si>
  <si>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</si>
  <si>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</si>
  <si>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</si>
  <si>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</si>
  <si>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</si>
  <si>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</si>
  <si>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</si>
  <si>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</si>
  <si>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</si>
  <si>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</si>
  <si>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</si>
  <si>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</si>
  <si>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</si>
  <si>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</si>
  <si>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</si>
  <si>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</si>
  <si>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</si>
  <si>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</si>
  <si>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</si>
  <si>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</si>
  <si>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</si>
  <si>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</si>
  <si>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</si>
  <si>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</si>
  <si>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</si>
  <si>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</si>
  <si>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</si>
  <si>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</si>
  <si>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</si>
  <si>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</si>
  <si>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</si>
  <si>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</si>
  <si>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</si>
  <si>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</si>
  <si>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</si>
  <si>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</si>
  <si>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</si>
  <si>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</si>
  <si>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</si>
  <si>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</si>
  <si>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</si>
  <si>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</si>
  <si>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</si>
  <si>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</si>
  <si>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</si>
  <si>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</si>
  <si>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</si>
  <si>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</si>
  <si>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</si>
  <si>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</si>
  <si>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</si>
  <si>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</si>
  <si>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</si>
  <si>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</si>
  <si>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</si>
  <si>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</si>
  <si>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</si>
  <si>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</si>
  <si>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</si>
  <si>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</si>
  <si>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</si>
  <si>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</si>
  <si>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</si>
  <si>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</si>
  <si>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</si>
  <si>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</si>
  <si>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</si>
  <si>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</si>
  <si>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</si>
  <si>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</si>
  <si>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</si>
  <si>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</si>
  <si>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</si>
  <si>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</si>
  <si>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</si>
  <si>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</si>
  <si>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</si>
  <si>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</si>
  <si>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</si>
  <si>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</si>
  <si>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</si>
  <si>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</si>
  <si>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</si>
  <si>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</si>
  <si>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</si>
  <si>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</si>
  <si>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</si>
  <si>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</si>
  <si>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</si>
  <si>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</si>
  <si>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</si>
  <si>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</si>
  <si>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</si>
  <si>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</si>
  <si>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</si>
  <si>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</si>
  <si>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</si>
  <si>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</si>
  <si>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</si>
  <si>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</si>
  <si>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</si>
  <si>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</si>
  <si>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</si>
  <si>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</si>
  <si>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</si>
  <si>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</si>
  <si>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</si>
  <si>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</si>
  <si>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</si>
  <si>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</si>
  <si>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</si>
  <si>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</si>
  <si>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</si>
  <si>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</si>
  <si>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</si>
  <si>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</si>
  <si>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</si>
  <si>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</si>
  <si>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</si>
  <si>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</si>
  <si>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</si>
  <si>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</si>
  <si>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</si>
  <si>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</si>
  <si>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</si>
  <si>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</si>
  <si>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</si>
  <si>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</si>
  <si>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</si>
  <si>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</si>
  <si>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</si>
  <si>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</si>
  <si>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</si>
  <si>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</si>
  <si>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</si>
  <si>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</si>
  <si>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</si>
  <si>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</si>
  <si>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</si>
  <si>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</si>
  <si>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</si>
  <si>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</si>
  <si>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</si>
  <si>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</si>
  <si>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</si>
  <si>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</si>
  <si>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</si>
  <si>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</si>
  <si>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</si>
  <si>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</si>
  <si>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</si>
  <si>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</si>
  <si>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</si>
  <si>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</si>
  <si>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</si>
  <si>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</si>
  <si>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</si>
  <si>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</si>
  <si>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</si>
  <si>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</si>
  <si>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</si>
  <si>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</si>
  <si>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</si>
  <si>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</si>
  <si>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</si>
  <si>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</si>
  <si>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</si>
  <si>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</si>
  <si>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</si>
  <si>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</si>
  <si>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</si>
  <si>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</si>
  <si>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</si>
  <si>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</si>
  <si>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</si>
  <si>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</si>
  <si>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</si>
  <si>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</si>
  <si>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</si>
  <si>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</si>
  <si>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</si>
  <si>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</si>
  <si>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</si>
  <si>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</si>
  <si>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</si>
  <si>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</si>
  <si>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</si>
  <si>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</si>
  <si>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</si>
  <si>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</si>
  <si>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</si>
  <si>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</si>
  <si>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</si>
  <si>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</si>
  <si>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</si>
  <si>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</si>
  <si>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</si>
  <si>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</si>
  <si>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</si>
  <si>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</si>
  <si>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</si>
  <si>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</si>
  <si>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</si>
  <si>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</si>
  <si>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</si>
  <si>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</si>
  <si>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</si>
  <si>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</si>
  <si>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</si>
  <si>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</si>
  <si>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</si>
  <si>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</si>
  <si>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</si>
  <si>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</si>
  <si>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</si>
  <si>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</si>
  <si>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</si>
  <si>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</si>
  <si>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</si>
  <si>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</si>
  <si>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</si>
  <si>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</si>
  <si>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</si>
  <si>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</si>
  <si>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</si>
  <si>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</si>
  <si>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</si>
  <si>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</si>
  <si>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</si>
  <si>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</si>
  <si>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</si>
  <si>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</si>
  <si>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</si>
  <si>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</si>
  <si>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</si>
  <si>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</si>
  <si>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</si>
  <si>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</si>
  <si>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</si>
  <si>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</si>
  <si>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</si>
  <si>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</si>
  <si>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</si>
  <si>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</si>
  <si>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</si>
  <si>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</si>
  <si>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</si>
  <si>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</si>
  <si>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</si>
  <si>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</si>
  <si>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</si>
  <si>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</si>
  <si>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</si>
  <si>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</si>
  <si>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</si>
  <si>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</si>
  <si>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</si>
  <si>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</si>
  <si>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</si>
  <si>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</si>
  <si>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</si>
  <si>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</si>
  <si>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</si>
  <si>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</si>
  <si>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</si>
  <si>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</si>
  <si>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</si>
  <si>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</si>
  <si>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</si>
  <si>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</si>
  <si>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</si>
  <si>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</si>
  <si>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</si>
  <si>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</si>
  <si>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</si>
  <si>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</si>
  <si>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</si>
  <si>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</si>
  <si>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</si>
  <si>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</si>
  <si>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</si>
  <si>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</si>
  <si>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</si>
  <si>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</si>
  <si>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</si>
  <si>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</si>
  <si>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</si>
  <si>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</si>
  <si>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</si>
  <si>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</si>
  <si>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</si>
  <si>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</si>
  <si>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</si>
  <si>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</si>
  <si>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</si>
  <si>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</si>
  <si>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</si>
  <si>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</si>
  <si>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</si>
  <si>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</si>
  <si>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</si>
  <si>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</si>
  <si>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</si>
  <si>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</si>
  <si>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</si>
  <si>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</si>
  <si>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</si>
  <si>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</si>
  <si>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</si>
  <si>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</si>
  <si>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</si>
  <si>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</si>
  <si>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</si>
  <si>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</si>
  <si>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</si>
  <si>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</si>
  <si>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</si>
  <si>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</si>
  <si>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</si>
  <si>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</si>
  <si>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</si>
  <si>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</si>
  <si>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</si>
  <si>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</si>
  <si>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</si>
  <si>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</si>
  <si>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</si>
  <si>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</si>
  <si>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</si>
  <si>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</si>
  <si>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</si>
  <si>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</si>
  <si>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</si>
  <si>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</si>
  <si>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</si>
  <si>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</si>
  <si>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</si>
  <si>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</si>
  <si>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</si>
  <si>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</si>
  <si>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</si>
  <si>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</si>
  <si>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</si>
  <si>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</si>
  <si>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</si>
  <si>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</si>
  <si>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</si>
  <si>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</si>
  <si>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</si>
  <si>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</si>
  <si>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</si>
  <si>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</si>
  <si>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</si>
  <si>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</si>
  <si>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</si>
  <si>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</si>
  <si>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</si>
  <si>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</si>
  <si>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</si>
  <si>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</si>
  <si>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</si>
  <si>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</si>
  <si>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</si>
  <si>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</si>
  <si>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</si>
  <si>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</si>
  <si>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</si>
  <si>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</si>
  <si>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</si>
  <si>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</si>
  <si>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</si>
  <si>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</si>
  <si>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</si>
  <si>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</si>
  <si>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</si>
  <si>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</si>
  <si>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</si>
  <si>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</si>
  <si>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</si>
  <si>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</si>
  <si>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</si>
  <si>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</si>
  <si>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</si>
  <si>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</si>
  <si>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</si>
  <si>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</si>
  <si>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</si>
  <si>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</si>
  <si>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</si>
  <si>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</si>
  <si>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</si>
  <si>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</si>
  <si>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</si>
  <si>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</si>
  <si>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</si>
  <si>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</si>
  <si>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</si>
  <si>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</si>
  <si>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</si>
  <si>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</si>
  <si>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</si>
  <si>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</si>
  <si>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</si>
  <si>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</si>
  <si>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</si>
  <si>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</si>
  <si>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</si>
  <si>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</si>
  <si>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</si>
  <si>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</si>
  <si>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</si>
  <si>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</si>
  <si>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</si>
  <si>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</si>
  <si>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</si>
  <si>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</si>
  <si>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</si>
  <si>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</si>
  <si>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</si>
  <si>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</si>
  <si>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</si>
  <si>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</si>
  <si>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</si>
  <si>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</si>
  <si>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</si>
  <si>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</si>
  <si>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</si>
  <si>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</si>
  <si>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</si>
  <si>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</si>
  <si>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</si>
  <si>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</si>
  <si>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</si>
  <si>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</si>
  <si>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</si>
  <si>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</si>
  <si>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</si>
  <si>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</si>
  <si>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</si>
  <si>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</si>
  <si>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</si>
  <si>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</si>
  <si>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</si>
  <si>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</si>
  <si>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</si>
  <si>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</si>
  <si>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</si>
  <si>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</si>
  <si>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</si>
  <si>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</si>
  <si>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</si>
  <si>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</si>
  <si>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</si>
  <si>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</si>
  <si>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</si>
  <si>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</si>
  <si>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</si>
  <si>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</si>
  <si>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</si>
  <si>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</si>
  <si>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</si>
  <si>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</si>
  <si>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</si>
  <si>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</si>
  <si>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</si>
  <si>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</si>
  <si>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</si>
  <si>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</si>
  <si>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</si>
  <si>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</si>
  <si>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</si>
  <si>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</si>
  <si>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</si>
  <si>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</si>
  <si>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</si>
  <si>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</si>
  <si>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</si>
  <si>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</si>
  <si>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</si>
  <si>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</si>
  <si>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</si>
  <si>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</si>
  <si>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</si>
  <si>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</si>
  <si>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</si>
  <si>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</si>
  <si>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</si>
  <si>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</si>
  <si>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</si>
  <si>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</si>
  <si>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</si>
  <si>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</si>
  <si>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</si>
  <si>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</si>
  <si>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</si>
  <si>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</si>
  <si>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</si>
  <si>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</si>
  <si>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</si>
  <si>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</si>
  <si>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</si>
  <si>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</si>
  <si>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</si>
  <si>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</si>
  <si>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</si>
  <si>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</si>
  <si>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</si>
  <si>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</si>
  <si>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</si>
  <si>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</si>
  <si>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</si>
  <si>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</si>
  <si>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</si>
  <si>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</si>
  <si>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</si>
  <si>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</si>
  <si>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</si>
  <si>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</si>
  <si>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</si>
  <si>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</si>
  <si>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</si>
  <si>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</si>
  <si>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</si>
  <si>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</si>
  <si>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</si>
  <si>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</si>
  <si>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</si>
  <si>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</si>
  <si>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</si>
  <si>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</si>
  <si>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</si>
  <si>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</si>
  <si>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</si>
  <si>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</si>
  <si>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</si>
  <si>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</si>
  <si>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</si>
  <si>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</si>
  <si>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</si>
  <si>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</si>
  <si>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</si>
  <si>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</si>
  <si>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</si>
  <si>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</si>
  <si>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</si>
  <si>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</si>
  <si>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</si>
  <si>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</si>
  <si>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</si>
  <si>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</si>
  <si>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</si>
  <si>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</si>
  <si>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</si>
  <si>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</si>
  <si>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</si>
  <si>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</si>
  <si>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</si>
  <si>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</si>
  <si>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</si>
  <si>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</si>
  <si>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</si>
  <si>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</si>
  <si>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</si>
  <si>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</si>
  <si>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</si>
  <si>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</si>
  <si>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</si>
  <si>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</si>
  <si>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</si>
  <si>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</si>
  <si>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</si>
  <si>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</si>
  <si>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</si>
  <si>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</si>
  <si>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</si>
  <si>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</si>
  <si>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</si>
  <si>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</si>
  <si>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</si>
  <si>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</si>
  <si>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</si>
  <si>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</si>
  <si>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</si>
  <si>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</si>
  <si>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</si>
  <si>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</si>
  <si>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</si>
  <si>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</si>
  <si>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</si>
  <si>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</si>
  <si>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</si>
  <si>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</si>
  <si>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</si>
  <si>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</si>
  <si>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</si>
  <si>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</si>
  <si>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</si>
  <si>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</si>
  <si>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</si>
  <si>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</si>
  <si>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</si>
  <si>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</si>
  <si>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</si>
  <si>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</si>
  <si>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</si>
  <si>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</si>
  <si>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</si>
  <si>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</si>
  <si>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</si>
  <si>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</si>
  <si>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</si>
  <si>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</si>
  <si>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</si>
  <si>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</si>
  <si>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</si>
  <si>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</si>
  <si>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</si>
  <si>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</si>
  <si>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</si>
  <si>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</si>
  <si>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</si>
  <si>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</si>
  <si>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</si>
  <si>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</si>
  <si>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</si>
  <si>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</si>
  <si>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</si>
  <si>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</si>
  <si>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</si>
  <si>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</si>
  <si>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</si>
  <si>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</si>
  <si>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</si>
  <si>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</si>
  <si>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</si>
  <si>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</si>
  <si>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</si>
  <si>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</si>
  <si>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</si>
  <si>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</si>
  <si>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</si>
  <si>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</si>
  <si>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</si>
  <si>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</si>
  <si>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</si>
  <si>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</si>
  <si>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</si>
  <si>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</si>
  <si>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</si>
  <si>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</si>
  <si>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</si>
  <si>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</si>
  <si>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</si>
  <si>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</si>
  <si>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</si>
  <si>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</si>
  <si>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</si>
  <si>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</si>
  <si>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</si>
  <si>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</si>
  <si>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</si>
  <si>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</si>
  <si>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</si>
  <si>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</si>
  <si>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</si>
  <si>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</si>
  <si>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</si>
  <si>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</si>
  <si>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</si>
  <si>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</si>
  <si>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</si>
  <si>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</si>
  <si>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</si>
  <si>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</si>
  <si>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</si>
  <si>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</si>
  <si>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</si>
  <si>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</si>
  <si>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</si>
  <si>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</si>
  <si>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</si>
  <si>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</si>
  <si>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</si>
  <si>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</si>
  <si>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</si>
  <si>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</si>
  <si>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</si>
  <si>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</si>
  <si>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</si>
  <si>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</si>
  <si>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</si>
  <si>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</si>
  <si>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</si>
  <si>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</si>
  <si>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</si>
  <si>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</si>
  <si>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</si>
  <si>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</si>
  <si>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</si>
  <si>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</si>
  <si>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</si>
  <si>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</si>
  <si>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</si>
  <si>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</si>
  <si>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</si>
  <si>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</si>
  <si>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</si>
  <si>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</si>
  <si>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</si>
  <si>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</si>
  <si>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</si>
  <si>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</si>
  <si>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</si>
  <si>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</si>
  <si>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</si>
  <si>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</si>
  <si>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</si>
  <si>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</si>
  <si>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</si>
  <si>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</si>
  <si>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</si>
  <si>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</si>
  <si>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</si>
  <si>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</si>
  <si>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</si>
  <si>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</si>
  <si>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</si>
  <si>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</si>
  <si>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</si>
  <si>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</si>
  <si>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</si>
  <si>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</si>
  <si>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</si>
  <si>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</si>
  <si>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</si>
  <si>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</si>
  <si>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</si>
  <si>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</si>
  <si>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</si>
  <si>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</si>
  <si>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</si>
  <si>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</si>
  <si>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</si>
  <si>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</si>
  <si>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</si>
  <si>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</si>
  <si>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</si>
  <si>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</si>
  <si>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</si>
  <si>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</si>
  <si>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</si>
  <si>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</si>
  <si>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</si>
  <si>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</si>
  <si>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</si>
  <si>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</si>
  <si>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</si>
  <si>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</si>
  <si>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</si>
  <si>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</si>
  <si>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</si>
  <si>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</si>
  <si>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</si>
  <si>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</si>
  <si>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</si>
  <si>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</si>
  <si>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</si>
  <si>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</si>
  <si>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</si>
  <si>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</si>
  <si>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</si>
  <si>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</si>
  <si>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</si>
  <si>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</si>
  <si>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</si>
  <si>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</si>
  <si>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</si>
  <si>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</si>
  <si>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</si>
  <si>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</si>
  <si>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</si>
  <si>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</si>
  <si>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</si>
  <si>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</si>
  <si>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</si>
  <si>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</si>
  <si>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</si>
  <si>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</si>
  <si>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</si>
  <si>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</si>
  <si>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</si>
  <si>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</si>
  <si>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</si>
  <si>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</si>
  <si>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</si>
  <si>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</si>
  <si>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</si>
  <si>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</si>
  <si>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</si>
  <si>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</si>
  <si>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</si>
  <si>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</si>
  <si>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</si>
  <si>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</si>
  <si>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</si>
  <si>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</si>
  <si>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</si>
  <si>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</si>
  <si>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</si>
  <si>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</si>
  <si>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</si>
  <si>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</si>
  <si>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</si>
  <si>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</si>
  <si>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</si>
  <si>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</si>
  <si>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</si>
  <si>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</si>
  <si>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</si>
  <si>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</si>
  <si>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</si>
  <si>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</si>
  <si>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</si>
  <si>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</si>
  <si>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</si>
  <si>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</si>
  <si>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</si>
  <si>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</si>
  <si>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</si>
  <si>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</si>
  <si>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</si>
  <si>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</si>
  <si>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</si>
  <si>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</si>
  <si>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</si>
  <si>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</si>
  <si>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</si>
  <si>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</si>
  <si>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</si>
  <si>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</si>
  <si>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</si>
  <si>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</si>
  <si>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</si>
  <si>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</si>
  <si>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</si>
  <si>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</si>
  <si>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</si>
  <si>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</si>
  <si>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</si>
  <si>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</si>
  <si>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</si>
  <si>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</si>
  <si>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</si>
  <si>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</si>
  <si>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</si>
  <si>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</si>
  <si>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</si>
  <si>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</si>
  <si>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</si>
  <si>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</si>
  <si>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</si>
  <si>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</si>
  <si>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</si>
  <si>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</si>
  <si>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</si>
  <si>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</si>
  <si>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</si>
  <si>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</si>
  <si>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</si>
  <si>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</si>
  <si>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</si>
  <si>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</si>
  <si>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</si>
  <si>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</si>
  <si>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</si>
  <si>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</si>
  <si>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</si>
  <si>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</si>
  <si>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</si>
  <si>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</si>
  <si>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</si>
  <si>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</si>
  <si>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</si>
  <si>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</si>
  <si>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</si>
  <si>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</si>
  <si>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</si>
  <si>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</si>
  <si>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</si>
  <si>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</si>
  <si>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</si>
  <si>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</si>
  <si>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</si>
  <si>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</si>
  <si>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</si>
  <si>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</si>
  <si>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</si>
  <si>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</si>
  <si>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</si>
  <si>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</si>
  <si>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</si>
  <si>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</si>
  <si>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</si>
  <si>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</si>
  <si>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</si>
  <si>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</si>
  <si>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</si>
  <si>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</si>
  <si>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</si>
  <si>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</si>
  <si>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</si>
  <si>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</si>
  <si>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</si>
  <si>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</si>
  <si>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</si>
  <si>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</si>
  <si>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</si>
  <si>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</si>
  <si>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</si>
  <si>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</si>
  <si>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</si>
  <si>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</si>
  <si>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</si>
  <si>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</si>
  <si>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</si>
  <si>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</si>
  <si>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</si>
  <si>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</si>
  <si>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</si>
  <si>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</si>
  <si>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</si>
  <si>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</si>
  <si>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</si>
  <si>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</si>
  <si>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</si>
  <si>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</si>
  <si>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</si>
  <si>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</si>
  <si>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</si>
  <si>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</si>
  <si>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</si>
  <si>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</si>
  <si>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</si>
  <si>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</si>
  <si>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</si>
  <si>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</si>
  <si>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</si>
  <si>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</si>
  <si>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</si>
  <si>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</si>
  <si>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</si>
  <si>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</si>
  <si>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</si>
  <si>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</si>
  <si>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</si>
  <si>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</si>
  <si>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</si>
  <si>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</si>
  <si>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</si>
  <si>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</si>
  <si>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</si>
  <si>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</si>
  <si>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</si>
  <si>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</si>
  <si>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</si>
  <si>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</si>
  <si>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</si>
  <si>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</si>
  <si>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</si>
  <si>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</si>
  <si>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</si>
  <si>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</si>
  <si>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</si>
  <si>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</si>
  <si>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</si>
  <si>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</si>
  <si>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</si>
  <si>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</si>
  <si>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</si>
  <si>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</si>
  <si>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</si>
  <si>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</si>
  <si>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</si>
  <si>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</si>
  <si>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</si>
  <si>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</si>
  <si>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</si>
  <si>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</si>
  <si>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</si>
  <si>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</si>
  <si>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</si>
  <si>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</si>
  <si>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</si>
  <si>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</si>
  <si>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</si>
  <si>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</si>
  <si>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</si>
  <si>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</si>
  <si>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</si>
  <si>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</si>
  <si>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</si>
  <si>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</si>
  <si>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</si>
  <si>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</si>
  <si>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</si>
  <si>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</si>
  <si>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</si>
  <si>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</si>
  <si>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</si>
  <si>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</si>
  <si>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</si>
  <si>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</si>
  <si>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</si>
  <si>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</si>
  <si>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</si>
  <si>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</si>
  <si>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</si>
  <si>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</si>
  <si>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</si>
  <si>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</si>
  <si>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</si>
  <si>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</si>
  <si>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</si>
  <si>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</si>
  <si>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</si>
  <si>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</si>
  <si>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</si>
  <si>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</si>
  <si>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</si>
  <si>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</si>
  <si>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</si>
  <si>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</si>
  <si>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</si>
  <si>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</si>
  <si>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</si>
  <si>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</si>
  <si>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</si>
  <si>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</si>
  <si>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</si>
  <si>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</si>
  <si>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</si>
  <si>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</si>
  <si>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</si>
  <si>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</si>
  <si>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</si>
  <si>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</si>
  <si>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</si>
  <si>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</si>
  <si>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</si>
  <si>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</si>
  <si>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</si>
  <si>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</si>
  <si>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</si>
  <si>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</si>
  <si>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</si>
  <si>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</si>
  <si>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</si>
  <si>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</si>
  <si>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</si>
  <si>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</si>
  <si>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</si>
  <si>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</si>
  <si>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</si>
  <si>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</si>
  <si>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</si>
  <si>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</si>
  <si>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</si>
  <si>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</si>
  <si>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</si>
  <si>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</si>
  <si>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</si>
  <si>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</si>
  <si>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</si>
  <si>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</si>
  <si>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</si>
  <si>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</si>
  <si>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</si>
  <si>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</si>
  <si>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</si>
  <si>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</si>
  <si>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</si>
  <si>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</si>
  <si>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</si>
  <si>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</si>
  <si>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</si>
  <si>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</si>
  <si>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</si>
  <si>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</si>
  <si>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</si>
  <si>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</si>
  <si>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</si>
  <si>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</si>
  <si>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</si>
  <si>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</si>
  <si>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</si>
  <si>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</si>
  <si>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</si>
  <si>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</si>
  <si>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</si>
  <si>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</si>
  <si>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</si>
  <si>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</si>
  <si>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</si>
  <si>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</si>
  <si>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</si>
  <si>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</si>
  <si>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</si>
  <si>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</si>
  <si>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</si>
  <si>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</si>
  <si>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</si>
  <si>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</si>
  <si>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</si>
  <si>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</si>
  <si>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</si>
  <si>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</si>
  <si>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</si>
  <si>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</si>
  <si>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</si>
  <si>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</si>
  <si>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</si>
  <si>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</si>
  <si>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</si>
  <si>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</si>
  <si>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</si>
  <si>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</si>
  <si>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</si>
  <si>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</si>
  <si>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</si>
  <si>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</si>
  <si>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</si>
  <si>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</si>
  <si>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</si>
  <si>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</si>
  <si>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</si>
  <si>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</si>
  <si>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</si>
  <si>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</si>
  <si>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</si>
  <si>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</si>
  <si>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</si>
  <si>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</si>
  <si>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</si>
  <si>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</si>
  <si>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</si>
  <si>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</si>
  <si>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</si>
  <si>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</si>
  <si>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</si>
  <si>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</si>
  <si>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</si>
  <si>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</si>
  <si>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</si>
  <si>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</si>
  <si>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</si>
  <si>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</si>
  <si>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</si>
  <si>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</si>
  <si>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</si>
  <si>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</si>
  <si>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</si>
  <si>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</si>
  <si>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</si>
  <si>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</si>
  <si>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</si>
  <si>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</si>
  <si>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</si>
  <si>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</si>
  <si>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</si>
  <si>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</si>
  <si>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</si>
  <si>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</si>
  <si>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</si>
  <si>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</si>
  <si>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</si>
  <si>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</si>
  <si>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</si>
  <si>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</si>
  <si>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</si>
  <si>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</si>
  <si>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</si>
  <si>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</si>
  <si>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</si>
  <si>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</si>
  <si>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</si>
  <si>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</si>
  <si>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</si>
  <si>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</si>
  <si>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</si>
  <si>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</si>
  <si>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</si>
  <si>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</si>
  <si>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</si>
  <si>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</si>
  <si>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</si>
  <si>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</si>
  <si>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</si>
  <si>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</si>
  <si>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</si>
  <si>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</si>
  <si>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</si>
  <si>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</si>
  <si>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</si>
  <si>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</si>
  <si>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</si>
  <si>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</si>
  <si>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</si>
  <si>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</si>
  <si>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</si>
  <si>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</si>
  <si>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</si>
  <si>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</si>
  <si>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</si>
  <si>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</si>
  <si>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</si>
  <si>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</si>
  <si>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</si>
  <si>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</si>
  <si>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</si>
  <si>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</si>
  <si>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</si>
  <si>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</si>
  <si>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</si>
  <si>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</si>
  <si>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</si>
  <si>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</si>
  <si>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</si>
  <si>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</si>
  <si>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</si>
  <si>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</si>
  <si>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</si>
  <si>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</si>
  <si>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</si>
  <si>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</si>
  <si>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</si>
  <si>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</si>
  <si>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</si>
  <si>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</si>
  <si>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</si>
  <si>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</si>
  <si>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</si>
  <si>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</si>
  <si>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</si>
  <si>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</si>
  <si>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</si>
  <si>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</si>
  <si>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</si>
  <si>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</si>
  <si>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</si>
  <si>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</si>
  <si>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</si>
  <si>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</si>
  <si>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</si>
  <si>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</si>
  <si>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</si>
  <si>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</si>
  <si>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</si>
  <si>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</si>
  <si>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</si>
  <si>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</si>
  <si>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</si>
  <si>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</si>
  <si>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</si>
  <si>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</si>
  <si>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</si>
  <si>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</si>
  <si>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</si>
  <si>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</si>
  <si>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</si>
  <si>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</si>
  <si>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</si>
  <si>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</si>
  <si>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</si>
  <si>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</si>
  <si>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</si>
  <si>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</si>
  <si>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</si>
  <si>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</si>
  <si>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</si>
  <si>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</si>
  <si>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</si>
  <si>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</si>
  <si>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</si>
  <si>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</si>
  <si>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</si>
  <si>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</si>
  <si>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</si>
  <si>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</si>
  <si>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</si>
  <si>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</si>
  <si>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</si>
  <si>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</si>
  <si>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</si>
  <si>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</si>
  <si>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</si>
  <si>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</si>
  <si>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</si>
  <si>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</si>
  <si>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</si>
  <si>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</si>
  <si>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</si>
  <si>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</si>
  <si>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</si>
  <si>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</si>
  <si>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</si>
  <si>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</si>
  <si>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</si>
  <si>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</si>
  <si>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</si>
  <si>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</si>
  <si>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</si>
  <si>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</si>
  <si>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</si>
  <si>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</si>
  <si>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</si>
  <si>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</si>
  <si>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</si>
  <si>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</si>
  <si>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</si>
  <si>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</si>
  <si>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</si>
  <si>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</si>
  <si>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</si>
  <si>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</si>
  <si>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</si>
  <si>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</si>
  <si>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</si>
  <si>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</si>
  <si>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</si>
  <si>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</si>
  <si>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</si>
  <si>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</si>
  <si>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</si>
  <si>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</si>
  <si>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</si>
  <si>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</si>
  <si>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</si>
  <si>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</si>
  <si>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</si>
  <si>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</si>
  <si>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</si>
  <si>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</si>
  <si>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</si>
  <si>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</si>
  <si>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</si>
  <si>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</si>
  <si>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</si>
  <si>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</si>
  <si>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</si>
  <si>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</si>
  <si>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</si>
  <si>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</si>
  <si>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</si>
  <si>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</si>
  <si>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</si>
  <si>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</si>
  <si>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</si>
  <si>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</si>
  <si>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</si>
  <si>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</si>
  <si>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</si>
  <si>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</si>
  <si>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</si>
  <si>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</si>
  <si>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</si>
  <si>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</si>
  <si>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</si>
  <si>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</si>
  <si>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</si>
  <si>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</si>
  <si>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</si>
  <si>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</si>
  <si>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</si>
  <si>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</si>
  <si>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</si>
  <si>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</si>
  <si>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</si>
  <si>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</si>
  <si>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</si>
  <si>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</si>
  <si>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</si>
  <si>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</si>
  <si>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</si>
  <si>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</si>
  <si>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</si>
  <si>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</si>
  <si>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</si>
  <si>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</si>
  <si>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</si>
  <si>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</si>
  <si>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</si>
  <si>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</si>
  <si>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</si>
  <si>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</si>
  <si>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</si>
  <si>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</si>
  <si>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</si>
  <si>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</si>
  <si>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</si>
  <si>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</si>
  <si>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</si>
  <si>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</si>
  <si>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</si>
  <si>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</si>
  <si>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</si>
  <si>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</si>
  <si>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</si>
  <si>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</si>
  <si>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</si>
  <si>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</si>
  <si>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</si>
  <si>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</si>
  <si>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</si>
  <si>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</si>
  <si>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</si>
  <si>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</si>
  <si>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</si>
  <si>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</si>
  <si>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</si>
  <si>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</si>
  <si>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</si>
  <si>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</si>
  <si>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</si>
  <si>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</si>
  <si>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</si>
  <si>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</si>
  <si>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</si>
  <si>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</si>
  <si>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</si>
  <si>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</si>
  <si>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</si>
  <si>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</si>
  <si>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</si>
  <si>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</si>
  <si>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</si>
  <si>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</si>
  <si>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</si>
  <si>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</si>
  <si>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</si>
  <si>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</si>
  <si>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</si>
  <si>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</si>
  <si>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</si>
  <si>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</si>
  <si>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</si>
  <si>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</si>
  <si>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</si>
  <si>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</si>
  <si>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</si>
  <si>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</si>
  <si>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</si>
  <si>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</si>
  <si>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</si>
  <si>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</si>
  <si>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</si>
  <si>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</si>
  <si>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</si>
  <si>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</si>
  <si>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</si>
  <si>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</si>
  <si>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</si>
  <si>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</si>
  <si>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</si>
  <si>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</si>
  <si>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</si>
  <si>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</si>
  <si>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</si>
  <si>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</si>
  <si>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</si>
  <si>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</si>
  <si>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</si>
  <si>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</si>
  <si>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</si>
  <si>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</si>
  <si>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</si>
  <si>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</si>
  <si>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</si>
  <si>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</si>
  <si>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</si>
  <si>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</si>
  <si>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</si>
  <si>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</si>
  <si>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</si>
  <si>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</si>
  <si>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</si>
  <si>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</si>
  <si>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</si>
  <si>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</si>
  <si>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</si>
  <si>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</si>
  <si>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</si>
  <si>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</si>
  <si>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</si>
  <si>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</si>
  <si>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</si>
  <si>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</si>
  <si>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</si>
  <si>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</si>
  <si>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</si>
  <si>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</si>
  <si>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</si>
  <si>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</si>
  <si>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</si>
  <si>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</si>
  <si>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</si>
  <si>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</si>
  <si>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</si>
  <si>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</si>
  <si>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</si>
  <si>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</si>
  <si>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</si>
  <si>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</si>
  <si>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</si>
  <si>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</si>
  <si>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</si>
  <si>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</si>
  <si>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</si>
  <si>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</si>
  <si>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</si>
  <si>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</si>
  <si>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</si>
  <si>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</si>
  <si>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</si>
  <si>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</si>
  <si>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</si>
  <si>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</si>
  <si>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</si>
  <si>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</si>
  <si>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</si>
  <si>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</si>
  <si>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</si>
  <si>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</si>
  <si>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</si>
  <si>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</si>
  <si>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</si>
  <si>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</si>
  <si>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</si>
  <si>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</si>
  <si>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</si>
  <si>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</si>
  <si>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</si>
  <si>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</si>
  <si>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</si>
  <si>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</si>
  <si>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</si>
  <si>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</si>
  <si>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</si>
  <si>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</si>
  <si>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</si>
  <si>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</si>
  <si>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</si>
  <si>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</si>
  <si>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</si>
  <si>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</si>
  <si>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</si>
  <si>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</si>
  <si>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</si>
  <si>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</si>
  <si>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</si>
  <si>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</si>
  <si>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</si>
  <si>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</si>
  <si>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</si>
  <si>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</si>
  <si>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</si>
  <si>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</si>
  <si>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</si>
  <si>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</si>
  <si>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</si>
  <si>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</si>
  <si>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</si>
  <si>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</si>
  <si>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</si>
  <si>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</si>
  <si>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</si>
  <si>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</si>
  <si>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</si>
  <si>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</si>
  <si>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</si>
  <si>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</si>
  <si>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</si>
  <si>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</si>
  <si>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</si>
  <si>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</si>
  <si>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</si>
  <si>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</si>
  <si>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</si>
  <si>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</si>
  <si>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</si>
  <si>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</si>
  <si>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</si>
  <si>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</si>
  <si>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</si>
  <si>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</si>
  <si>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</si>
  <si>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</si>
  <si>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</si>
  <si>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</si>
  <si>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</si>
  <si>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</si>
  <si>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</si>
  <si>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</si>
  <si>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</si>
  <si>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</si>
  <si>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</si>
  <si>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</si>
  <si>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</si>
  <si>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</si>
  <si>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</si>
  <si>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</si>
  <si>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</si>
  <si>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</si>
  <si>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</si>
  <si>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</si>
  <si>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</si>
  <si>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</si>
  <si>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</si>
  <si>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</si>
  <si>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</si>
  <si>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</si>
  <si>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</si>
  <si>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</si>
  <si>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</si>
  <si>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</si>
  <si>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</si>
  <si>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</si>
  <si>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</si>
  <si>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</si>
  <si>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</si>
  <si>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</si>
  <si>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</si>
  <si>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</si>
  <si>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</si>
  <si>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</si>
  <si>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</si>
  <si>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</si>
  <si>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</si>
  <si>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</si>
  <si>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</si>
  <si>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</si>
  <si>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</si>
  <si>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</si>
  <si>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</si>
  <si>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</si>
  <si>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</si>
  <si>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</si>
  <si>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</si>
  <si>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</si>
  <si>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</si>
  <si>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</si>
  <si>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</si>
  <si>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</si>
  <si>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</si>
  <si>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</si>
  <si>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</si>
  <si>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</si>
  <si>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</si>
  <si>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</si>
  <si>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</si>
  <si>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</si>
  <si>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</si>
  <si>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</si>
  <si>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</si>
  <si>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</si>
  <si>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</si>
  <si>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</si>
  <si>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</si>
  <si>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</si>
  <si>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</si>
  <si>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</si>
  <si>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</si>
  <si>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</si>
  <si>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</si>
  <si>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</si>
  <si>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</si>
  <si>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</si>
  <si>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</si>
  <si>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</si>
  <si>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</si>
  <si>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</si>
  <si>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</si>
  <si>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</si>
  <si>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</si>
  <si>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</si>
  <si>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</si>
  <si>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</si>
  <si>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</si>
  <si>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</si>
  <si>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</si>
  <si>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</si>
  <si>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</si>
  <si>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</si>
  <si>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</si>
  <si>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</si>
  <si>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</si>
  <si>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</si>
  <si>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</si>
  <si>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</si>
  <si>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</si>
  <si>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</si>
  <si>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</si>
  <si>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</si>
  <si>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</si>
  <si>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</si>
  <si>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</si>
  <si>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</si>
  <si>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</si>
  <si>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</si>
  <si>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</si>
  <si>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</si>
  <si>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</si>
  <si>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</si>
  <si>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</si>
  <si>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</si>
  <si>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</si>
  <si>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</si>
  <si>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</si>
  <si>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</si>
  <si>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</si>
  <si>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</si>
  <si>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</si>
  <si>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</si>
  <si>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</si>
  <si>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</si>
  <si>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</si>
  <si>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</si>
  <si>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</si>
  <si>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</si>
  <si>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</si>
  <si>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</si>
  <si>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</si>
  <si>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</si>
  <si>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</si>
  <si>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</si>
  <si>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</si>
  <si>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</si>
  <si>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</si>
  <si>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</si>
  <si>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</si>
  <si>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</si>
  <si>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</si>
  <si>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</si>
  <si>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</si>
  <si>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</si>
  <si>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</si>
  <si>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</si>
  <si>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</si>
  <si>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</si>
  <si>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</si>
  <si>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</si>
  <si>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</si>
  <si>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</si>
  <si>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</si>
  <si>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</si>
  <si>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</si>
  <si>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</si>
  <si>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</si>
  <si>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</si>
  <si>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</si>
  <si>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</si>
  <si>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</si>
  <si>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</si>
  <si>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</si>
  <si>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</si>
  <si>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</si>
  <si>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</si>
  <si>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</si>
  <si>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</si>
  <si>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</si>
  <si>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</si>
  <si>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</si>
  <si>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</si>
  <si>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</si>
  <si>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</si>
  <si>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</si>
  <si>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</si>
  <si>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</si>
  <si>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</si>
  <si>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</si>
  <si>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</si>
  <si>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</si>
  <si>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</si>
  <si>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</si>
  <si>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</si>
  <si>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</si>
  <si>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</si>
  <si>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</si>
  <si>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</si>
  <si>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</si>
  <si>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</si>
  <si>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</si>
  <si>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</si>
  <si>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</si>
  <si>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</si>
  <si>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</si>
  <si>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</si>
  <si>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</si>
  <si>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</si>
  <si>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</si>
  <si>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</si>
  <si>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</si>
  <si>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</si>
  <si>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</si>
  <si>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</si>
  <si>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</si>
  <si>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</si>
  <si>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</si>
  <si>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</si>
  <si>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</si>
  <si>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</si>
  <si>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</si>
  <si>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</si>
  <si>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</si>
  <si>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</si>
  <si>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</si>
  <si>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</si>
  <si>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</si>
  <si>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</si>
  <si>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</si>
  <si>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</si>
  <si>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</si>
  <si>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</si>
  <si>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</si>
  <si>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</si>
  <si>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</si>
  <si>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</si>
  <si>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</si>
  <si>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</si>
  <si>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</si>
  <si>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</si>
  <si>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</si>
  <si>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</si>
  <si>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</si>
  <si>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</si>
  <si>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</si>
  <si>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</si>
  <si>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</si>
  <si>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</si>
  <si>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</si>
  <si>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</si>
  <si>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</si>
  <si>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</si>
  <si>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</si>
  <si>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</si>
  <si>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</si>
  <si>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</si>
  <si>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</si>
  <si>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</si>
  <si>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</si>
  <si>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</si>
  <si>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</si>
  <si>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</si>
  <si>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</si>
  <si>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</si>
  <si>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</si>
  <si>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</si>
  <si>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</si>
  <si>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</si>
  <si>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</si>
  <si>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</si>
  <si>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</si>
  <si>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</si>
  <si>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</si>
  <si>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</si>
  <si>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</si>
  <si>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</si>
  <si>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</si>
  <si>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</si>
  <si>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</si>
  <si>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</si>
  <si>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</si>
  <si>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</si>
  <si>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</si>
  <si>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</si>
  <si>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</si>
  <si>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</si>
  <si>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</si>
  <si>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</si>
  <si>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</si>
  <si>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</si>
  <si>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</si>
  <si>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</si>
  <si>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</si>
  <si>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</si>
  <si>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</si>
  <si>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</si>
  <si>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</si>
  <si>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</si>
  <si>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</si>
  <si>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</si>
  <si>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</si>
  <si>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</si>
  <si>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</si>
  <si>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</si>
  <si>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</si>
  <si>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</si>
  <si>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</si>
  <si>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</si>
  <si>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</si>
  <si>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</si>
  <si>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</si>
  <si>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</si>
  <si>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</si>
  <si>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</si>
  <si>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</si>
  <si>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</si>
  <si>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</si>
  <si>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</si>
  <si>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</si>
  <si>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</si>
  <si>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</si>
  <si>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</si>
  <si>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</si>
  <si>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</si>
  <si>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</si>
  <si>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</si>
  <si>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</si>
  <si>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</si>
  <si>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</si>
  <si>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</si>
  <si>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</si>
  <si>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</si>
  <si>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</si>
  <si>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</si>
  <si>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</si>
  <si>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</si>
  <si>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</si>
  <si>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</si>
  <si>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</si>
  <si>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</si>
  <si>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</si>
  <si>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</si>
  <si>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</si>
  <si>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</si>
  <si>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</si>
  <si>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</si>
  <si>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</si>
  <si>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</si>
  <si>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</si>
  <si>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</si>
  <si>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</si>
  <si>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</si>
  <si>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</si>
  <si>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</si>
  <si>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</si>
  <si>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</si>
  <si>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</si>
  <si>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</si>
  <si>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</si>
  <si>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</si>
  <si>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</si>
  <si>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</si>
  <si>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</si>
  <si>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</si>
  <si>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</si>
  <si>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</si>
  <si>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</si>
  <si>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</si>
  <si>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</si>
  <si>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</si>
  <si>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</si>
  <si>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</si>
  <si>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</si>
  <si>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</si>
  <si>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</si>
  <si>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</si>
  <si>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</si>
  <si>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</si>
  <si>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</si>
  <si>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</si>
  <si>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</si>
  <si>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</si>
  <si>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</si>
  <si>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</si>
  <si>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</si>
  <si>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</si>
  <si>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</si>
  <si>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</si>
  <si>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</si>
  <si>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</si>
  <si>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</si>
  <si>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</si>
  <si>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</si>
  <si>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</si>
  <si>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</si>
  <si>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</si>
  <si>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</si>
  <si>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</si>
  <si>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</si>
  <si>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</si>
  <si>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</si>
  <si>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</si>
  <si>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</si>
  <si>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</si>
  <si>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</si>
  <si>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</si>
  <si>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</si>
  <si>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</si>
  <si>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</si>
  <si>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</si>
  <si>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</si>
  <si>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</si>
  <si>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</si>
  <si>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</si>
  <si>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</si>
  <si>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</si>
  <si>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</si>
  <si>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</si>
  <si>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</si>
  <si>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</si>
  <si>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</si>
  <si>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</si>
  <si>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</si>
  <si>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</si>
  <si>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</si>
  <si>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</si>
  <si>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</si>
  <si>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</si>
  <si>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</si>
  <si>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</si>
  <si>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</si>
  <si>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</si>
  <si>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</si>
  <si>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</si>
  <si>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</si>
  <si>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</si>
  <si>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</si>
  <si>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</si>
  <si>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</si>
  <si>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</si>
  <si>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</si>
  <si>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</si>
  <si>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</si>
  <si>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</si>
  <si>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</si>
  <si>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</si>
  <si>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</si>
  <si>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</si>
  <si>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</si>
  <si>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</si>
  <si>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</si>
  <si>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</si>
  <si>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</si>
  <si>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</si>
  <si>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</si>
  <si>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</si>
  <si>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</si>
  <si>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</si>
  <si>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</si>
  <si>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</si>
  <si>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</si>
  <si>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</si>
  <si>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</si>
  <si>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</si>
  <si>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</si>
  <si>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</si>
  <si>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</si>
  <si>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</si>
  <si>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</si>
  <si>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</si>
  <si>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</si>
  <si>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</si>
  <si>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</si>
  <si>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</si>
  <si>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</si>
  <si>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</si>
  <si>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</si>
  <si>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</si>
  <si>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</si>
  <si>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</si>
  <si>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</si>
  <si>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</si>
  <si>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</si>
  <si>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</si>
  <si>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</si>
  <si>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</si>
  <si>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</si>
  <si>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</si>
  <si>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</si>
  <si>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</si>
  <si>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</si>
  <si>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</si>
  <si>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</si>
  <si>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</si>
  <si>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</si>
  <si>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</si>
  <si>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</si>
  <si>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</si>
  <si>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</si>
  <si>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</si>
  <si>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</si>
  <si>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</si>
  <si>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</si>
  <si>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</si>
  <si>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</si>
  <si>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</si>
  <si>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</si>
  <si>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</si>
  <si>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</si>
  <si>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</si>
  <si>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</si>
  <si>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</si>
  <si>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</si>
  <si>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</si>
  <si>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</si>
  <si>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</si>
  <si>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</si>
  <si>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</si>
  <si>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</si>
  <si>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</si>
  <si>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</si>
  <si>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</si>
  <si>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</si>
  <si>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</si>
  <si>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</si>
  <si>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</si>
  <si>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</si>
  <si>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</si>
  <si>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</si>
  <si>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</si>
  <si>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</si>
  <si>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</si>
  <si>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</si>
  <si>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</si>
  <si>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</si>
  <si>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</si>
  <si>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</si>
  <si>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</si>
  <si>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</si>
  <si>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</si>
  <si>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</si>
  <si>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</si>
  <si>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</si>
  <si>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</si>
  <si>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</si>
  <si>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</si>
  <si>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</si>
  <si>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</si>
  <si>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</si>
  <si>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</si>
  <si>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</si>
  <si>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</si>
  <si>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</si>
  <si>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</si>
  <si>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</si>
  <si>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</si>
  <si>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</si>
  <si>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</si>
  <si>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</si>
  <si>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</si>
  <si>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</si>
  <si>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</si>
  <si>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</si>
  <si>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</si>
  <si>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</si>
  <si>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</si>
  <si>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</si>
  <si>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</si>
  <si>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</si>
  <si>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</si>
  <si>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</si>
  <si>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</si>
  <si>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</si>
  <si>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</si>
  <si>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</si>
  <si>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</si>
  <si>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</si>
  <si>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</si>
  <si>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</si>
  <si>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</si>
  <si>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</si>
  <si>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</si>
  <si>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</si>
  <si>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</si>
  <si>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</si>
  <si>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</si>
  <si>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</si>
  <si>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</si>
  <si>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</si>
  <si>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</si>
  <si>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</si>
  <si>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</si>
  <si>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</si>
  <si>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</si>
  <si>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</si>
  <si>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</si>
  <si>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</si>
  <si>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</si>
  <si>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</si>
  <si>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</si>
  <si>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</si>
  <si>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</si>
  <si>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</si>
  <si>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</si>
  <si>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</si>
  <si>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</si>
  <si>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</si>
  <si>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</si>
  <si>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</si>
  <si>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</si>
  <si>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</si>
  <si>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</si>
  <si>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</si>
  <si>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</si>
  <si>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</si>
  <si>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</si>
  <si>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</si>
  <si>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</si>
  <si>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</si>
  <si>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</si>
  <si>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</si>
  <si>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</si>
  <si>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</si>
  <si>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</si>
  <si>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</si>
  <si>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</si>
  <si>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</si>
  <si>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</si>
  <si>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</si>
  <si>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</si>
  <si>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</si>
  <si>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</si>
  <si>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</si>
  <si>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</si>
  <si>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</si>
  <si>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</si>
  <si>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</si>
  <si>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</si>
  <si>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</si>
  <si>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</si>
  <si>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</si>
  <si>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</si>
  <si>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</si>
  <si>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</si>
  <si>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</si>
  <si>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</si>
  <si>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</si>
  <si>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</si>
  <si>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</si>
  <si>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</si>
  <si>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</si>
  <si>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</si>
  <si>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</si>
  <si>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</si>
  <si>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</si>
  <si>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</si>
  <si>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</si>
  <si>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</si>
  <si>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</si>
  <si>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</si>
  <si>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</si>
  <si>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</si>
  <si>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</si>
  <si>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</si>
  <si>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</si>
  <si>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</si>
  <si>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</si>
  <si>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</si>
  <si>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</si>
  <si>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</si>
  <si>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</si>
  <si>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</si>
  <si>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</si>
  <si>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</si>
  <si>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</si>
  <si>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</si>
  <si>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</si>
  <si>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</si>
  <si>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</si>
  <si>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</si>
  <si>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</si>
  <si>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</si>
  <si>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</si>
  <si>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</si>
  <si>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</si>
  <si>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</si>
  <si>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</si>
  <si>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</si>
  <si>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</si>
  <si>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</si>
  <si>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</si>
  <si>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</si>
  <si>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</si>
  <si>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</si>
  <si>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</si>
  <si>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</si>
  <si>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</si>
  <si>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</si>
  <si>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</si>
  <si>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</si>
  <si>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</si>
  <si>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</si>
  <si>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</si>
  <si>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</si>
  <si>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</si>
  <si>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</si>
  <si>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</si>
  <si>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</si>
  <si>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</si>
  <si>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</si>
  <si>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</si>
  <si>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</si>
  <si>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</si>
  <si>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</si>
  <si>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</si>
  <si>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</si>
  <si>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</si>
  <si>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</si>
  <si>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</si>
  <si>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</si>
  <si>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</si>
  <si>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</si>
  <si>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</si>
  <si>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</si>
  <si>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</si>
  <si>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</si>
  <si>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</si>
  <si>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</si>
  <si>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</si>
  <si>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</si>
  <si>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</si>
  <si>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</si>
  <si>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</si>
  <si>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</si>
  <si>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</si>
  <si>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</si>
  <si>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</si>
  <si>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</si>
  <si>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</si>
  <si>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</si>
  <si>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</si>
  <si>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</si>
  <si>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</si>
  <si>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</si>
  <si>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</si>
  <si>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</si>
  <si>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</si>
  <si>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</si>
  <si>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</si>
  <si>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</si>
  <si>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</si>
  <si>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</si>
  <si>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</si>
  <si>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</si>
  <si>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</si>
  <si>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</si>
  <si>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</si>
  <si>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</si>
  <si>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</si>
  <si>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</si>
  <si>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</si>
  <si>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</si>
  <si>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</si>
  <si>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</si>
  <si>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</si>
  <si>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</si>
  <si>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</si>
  <si>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</si>
  <si>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</si>
  <si>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</si>
  <si>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</si>
  <si>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</si>
  <si>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</si>
  <si>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</si>
  <si>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</si>
  <si>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</si>
  <si>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</si>
  <si>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</si>
  <si>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</si>
  <si>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</si>
  <si>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</si>
  <si>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</si>
  <si>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</si>
  <si>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</si>
  <si>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</si>
  <si>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</si>
  <si>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</si>
  <si>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</si>
  <si>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</si>
  <si>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</si>
  <si>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</si>
  <si>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</si>
  <si>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</si>
  <si>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</si>
  <si>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</si>
  <si>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</si>
  <si>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</si>
  <si>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</si>
  <si>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</si>
  <si>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</si>
  <si>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</si>
  <si>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</si>
  <si>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</si>
  <si>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</si>
  <si>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</si>
  <si>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</si>
  <si>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</si>
  <si>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</si>
  <si>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</si>
  <si>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</si>
  <si>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</si>
  <si>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</si>
  <si>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</si>
  <si>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</si>
  <si>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</si>
  <si>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</si>
  <si>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</si>
  <si>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</si>
  <si>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</si>
  <si>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</si>
  <si>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</si>
  <si>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</si>
  <si>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</si>
  <si>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</si>
  <si>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</si>
  <si>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</si>
  <si>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</si>
  <si>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</si>
  <si>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</si>
  <si>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</si>
  <si>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</si>
  <si>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</si>
  <si>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</si>
  <si>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</si>
  <si>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</si>
  <si>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</si>
  <si>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</si>
  <si>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</si>
  <si>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</si>
  <si>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</si>
  <si>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</si>
  <si>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</si>
  <si>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</si>
  <si>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</si>
  <si>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</si>
  <si>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</si>
  <si>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</si>
  <si>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</si>
  <si>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</si>
  <si>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</si>
  <si>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</si>
  <si>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</si>
  <si>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</si>
  <si>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</si>
  <si>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</si>
  <si>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</si>
  <si>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</si>
  <si>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</si>
  <si>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</si>
  <si>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</si>
  <si>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</si>
  <si>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</si>
  <si>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</si>
  <si>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</si>
  <si>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</si>
  <si>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</si>
  <si>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</si>
  <si>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</si>
  <si>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</si>
  <si>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</si>
  <si>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</si>
  <si>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</si>
  <si>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</si>
  <si>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</si>
  <si>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</si>
  <si>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</si>
  <si>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</si>
  <si>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</si>
  <si>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</si>
  <si>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</si>
  <si>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</si>
  <si>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</si>
  <si>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</si>
  <si>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</si>
  <si>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</si>
  <si>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</si>
  <si>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</si>
  <si>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</si>
  <si>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</si>
  <si>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</si>
  <si>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</si>
  <si>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</si>
  <si>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</si>
  <si>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</si>
  <si>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</si>
  <si>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</si>
  <si>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</si>
  <si>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</si>
  <si>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</si>
  <si>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</si>
  <si>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</si>
  <si>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</si>
  <si>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</si>
  <si>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</si>
  <si>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</si>
  <si>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</si>
  <si>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</si>
  <si>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</si>
  <si>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</si>
  <si>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</si>
  <si>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</si>
  <si>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</si>
  <si>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</si>
  <si>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</si>
  <si>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</si>
  <si>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</si>
  <si>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</si>
  <si>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</si>
  <si>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</si>
  <si>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</si>
  <si>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</si>
  <si>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</si>
  <si>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</si>
  <si>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</si>
  <si>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</si>
  <si>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</si>
  <si>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</si>
  <si>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</si>
  <si>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</si>
  <si>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</si>
  <si>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</si>
  <si>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</si>
  <si>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</si>
  <si>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</si>
  <si>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</si>
  <si>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</si>
  <si>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</si>
  <si>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</si>
  <si>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</si>
  <si>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</si>
  <si>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</si>
  <si>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</si>
  <si>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</si>
  <si>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</si>
  <si>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</si>
  <si>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</si>
  <si>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</si>
  <si>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</si>
  <si>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</si>
  <si>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</si>
  <si>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</si>
  <si>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</si>
  <si>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</si>
  <si>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</si>
  <si>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</si>
  <si>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</si>
  <si>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</si>
  <si>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</si>
  <si>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</si>
  <si>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</si>
  <si>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</si>
  <si>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</si>
  <si>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</si>
  <si>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</si>
  <si>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</si>
  <si>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</si>
  <si>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</si>
  <si>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</si>
  <si>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</si>
  <si>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</si>
  <si>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</si>
  <si>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</si>
  <si>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</si>
  <si>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</si>
  <si>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</si>
  <si>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</si>
  <si>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</si>
  <si>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</si>
  <si>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</si>
  <si>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</si>
  <si>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</si>
  <si>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</si>
  <si>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</si>
  <si>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</si>
  <si>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</si>
  <si>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</si>
  <si>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</si>
  <si>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</si>
  <si>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</si>
  <si>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</si>
  <si>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</si>
  <si>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</si>
  <si>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</si>
  <si>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</si>
  <si>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</si>
  <si>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</si>
  <si>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</si>
  <si>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</si>
  <si>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</si>
  <si>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</si>
  <si>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</si>
  <si>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</si>
  <si>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</si>
  <si>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</si>
  <si>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</si>
  <si>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</si>
  <si>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</si>
  <si>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</si>
  <si>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</si>
  <si>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</si>
  <si>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</si>
  <si>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</si>
  <si>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</si>
  <si>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</si>
  <si>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</si>
  <si>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</si>
  <si>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</si>
  <si>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</si>
  <si>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</si>
  <si>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</si>
  <si>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</si>
  <si>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</si>
  <si>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</si>
  <si>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</si>
  <si>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</si>
  <si>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</si>
  <si>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</si>
  <si>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</si>
  <si>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</si>
  <si>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</si>
  <si>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</si>
  <si>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</si>
  <si>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</si>
  <si>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</si>
  <si>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</si>
  <si>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</si>
  <si>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</si>
  <si>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</si>
  <si>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</si>
  <si>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</si>
  <si>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</si>
  <si>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</si>
  <si>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</si>
  <si>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</si>
  <si>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</si>
  <si>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</si>
  <si>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</si>
  <si>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</si>
  <si>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</si>
  <si>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</si>
  <si>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</si>
  <si>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</si>
  <si>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</si>
  <si>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</si>
  <si>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</si>
  <si>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</si>
  <si>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</si>
  <si>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</si>
  <si>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</si>
  <si>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</si>
  <si>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</si>
  <si>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</si>
  <si>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</si>
  <si>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</si>
  <si>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</si>
  <si>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</si>
  <si>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</si>
  <si>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</si>
  <si>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</si>
  <si>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</si>
  <si>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</si>
  <si>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</si>
  <si>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</si>
  <si>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</si>
  <si>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</si>
  <si>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</si>
  <si>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</si>
  <si>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</si>
  <si>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</si>
  <si>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</si>
  <si>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</si>
  <si>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</si>
  <si>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</si>
  <si>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</si>
  <si>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</si>
  <si>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</si>
  <si>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</si>
  <si>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</si>
  <si>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</si>
  <si>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</si>
  <si>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</si>
  <si>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</si>
  <si>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</si>
  <si>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</si>
  <si>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</si>
  <si>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</si>
  <si>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</si>
  <si>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</si>
  <si>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</si>
  <si>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</si>
  <si>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</si>
  <si>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</si>
  <si>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</si>
  <si>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</si>
  <si>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</si>
  <si>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</si>
  <si>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</si>
  <si>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</si>
  <si>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</si>
  <si>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</si>
  <si>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</si>
  <si>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</si>
  <si>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</si>
  <si>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</si>
  <si>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</si>
  <si>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</si>
  <si>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</si>
  <si>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</si>
  <si>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</si>
  <si>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</si>
  <si>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</si>
  <si>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</si>
  <si>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</si>
  <si>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</si>
  <si>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</si>
  <si>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</si>
  <si>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</si>
  <si>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</si>
  <si>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</si>
  <si>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</si>
  <si>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</si>
  <si>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</si>
  <si>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</si>
  <si>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</si>
  <si>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</si>
  <si>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</si>
  <si>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</si>
  <si>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</si>
  <si>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</si>
  <si>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</si>
  <si>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</si>
  <si>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</si>
  <si>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</si>
  <si>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</si>
  <si>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</si>
  <si>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</si>
  <si>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</si>
  <si>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</si>
  <si>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</si>
  <si>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</si>
  <si>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</si>
  <si>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</si>
  <si>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</si>
  <si>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</si>
  <si>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</si>
  <si>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</si>
  <si>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</si>
  <si>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</si>
  <si>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</si>
  <si>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</si>
  <si>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</si>
  <si>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</si>
  <si>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</si>
  <si>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</si>
  <si>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</si>
  <si>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</si>
  <si>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</si>
  <si>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</si>
  <si>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</si>
  <si>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</si>
  <si>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</si>
  <si>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</si>
  <si>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</si>
  <si>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</si>
  <si>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</si>
  <si>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</si>
  <si>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</si>
  <si>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</si>
  <si>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</si>
  <si>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</si>
  <si>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</si>
  <si>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</si>
  <si>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</si>
  <si>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</si>
  <si>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</si>
  <si>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</si>
  <si>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</si>
  <si>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</si>
  <si>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</si>
  <si>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</si>
  <si>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</si>
  <si>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</si>
  <si>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</si>
  <si>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</si>
  <si>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</si>
  <si>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</si>
  <si>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</si>
  <si>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</si>
  <si>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</si>
  <si>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</si>
  <si>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</si>
  <si>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</si>
  <si>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</si>
  <si>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</si>
  <si>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</si>
  <si>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</si>
  <si>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</si>
  <si>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</si>
  <si>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</si>
  <si>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</si>
  <si>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</si>
  <si>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</si>
  <si>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</si>
  <si>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</si>
  <si>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</si>
  <si>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</si>
  <si>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</si>
  <si>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</si>
  <si>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</si>
  <si>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</si>
  <si>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</si>
  <si>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</si>
  <si>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</si>
  <si>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</si>
  <si>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</si>
  <si>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</si>
  <si>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</si>
  <si>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</si>
  <si>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</si>
  <si>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</si>
  <si>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</si>
  <si>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</si>
  <si>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</si>
  <si>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</si>
  <si>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</si>
  <si>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</si>
  <si>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</si>
  <si>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</si>
  <si>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</si>
  <si>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</si>
  <si>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</si>
  <si>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</si>
  <si>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</si>
  <si>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</si>
  <si>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</si>
  <si>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</si>
  <si>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</si>
  <si>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</si>
  <si>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</si>
  <si>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</si>
  <si>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</si>
  <si>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</si>
  <si>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</si>
  <si>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</si>
  <si>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</si>
  <si>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</si>
  <si>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</si>
  <si>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</si>
  <si>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</si>
  <si>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</si>
  <si>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</si>
  <si>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</si>
  <si>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</si>
  <si>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</si>
  <si>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</si>
  <si>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</si>
  <si>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</si>
  <si>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</si>
  <si>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</si>
  <si>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</si>
  <si>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</si>
  <si>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</si>
  <si>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</si>
  <si>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</si>
  <si>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</si>
  <si>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</si>
  <si>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</si>
  <si>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</si>
  <si>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</si>
  <si>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</si>
  <si>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</si>
  <si>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</si>
  <si>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</si>
  <si>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</si>
  <si>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</si>
  <si>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</si>
  <si>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</si>
  <si>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</si>
  <si>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</si>
  <si>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</si>
  <si>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</si>
  <si>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</si>
  <si>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</si>
  <si>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</si>
  <si>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</si>
  <si>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</si>
  <si>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</si>
  <si>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</si>
  <si>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</si>
  <si>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</si>
  <si>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</si>
  <si>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</si>
  <si>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</si>
  <si>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</si>
  <si>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</si>
  <si>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</si>
  <si>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</si>
  <si>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</si>
  <si>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</si>
  <si>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</si>
  <si>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</si>
  <si>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</si>
  <si>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</si>
  <si>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</si>
  <si>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</si>
  <si>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</si>
  <si>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</si>
  <si>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</si>
  <si>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</si>
  <si>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</si>
  <si>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</si>
  <si>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</si>
  <si>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</si>
  <si>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</si>
  <si>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</si>
  <si>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</si>
  <si>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</si>
  <si>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</si>
  <si>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</si>
  <si>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</si>
  <si>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</si>
  <si>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</si>
  <si>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</si>
  <si>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</si>
  <si>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</si>
  <si>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</si>
  <si>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</si>
  <si>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</si>
  <si>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</si>
  <si>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</si>
  <si>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</si>
  <si>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</si>
  <si>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</si>
  <si>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</si>
  <si>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</si>
  <si>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</si>
  <si>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</si>
  <si>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</si>
  <si>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</si>
  <si>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</si>
  <si>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</si>
  <si>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</si>
  <si>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</si>
  <si>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</si>
  <si>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</si>
  <si>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</si>
  <si>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</si>
  <si>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</si>
  <si>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</si>
  <si>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</si>
  <si>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</si>
  <si>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</si>
  <si>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</si>
  <si>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</si>
  <si>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</si>
  <si>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</si>
  <si>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</si>
  <si>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</si>
  <si>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</si>
  <si>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</si>
  <si>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</si>
  <si>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</si>
  <si>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</si>
  <si>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</si>
  <si>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</si>
  <si>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</si>
  <si>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</si>
  <si>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</si>
  <si>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</si>
  <si>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</si>
  <si>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</si>
  <si>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</si>
  <si>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</si>
  <si>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</si>
  <si>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</si>
  <si>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</si>
  <si>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</si>
  <si>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</si>
  <si>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</si>
  <si>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</si>
  <si>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</si>
  <si>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</si>
  <si>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</si>
  <si>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</si>
  <si>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</si>
  <si>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</si>
  <si>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</si>
  <si>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</si>
  <si>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</si>
  <si>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</si>
  <si>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</si>
  <si>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</si>
  <si>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</si>
  <si>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</si>
  <si>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</si>
  <si>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</si>
  <si>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</si>
  <si>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</si>
  <si>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</si>
  <si>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</si>
  <si>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</si>
  <si>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</si>
  <si>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</si>
  <si>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</si>
  <si>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</si>
  <si>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</si>
  <si>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</si>
  <si>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</si>
  <si>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</si>
  <si>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</si>
  <si>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</si>
  <si>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</si>
  <si>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</si>
  <si>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</si>
  <si>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</si>
  <si>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</si>
  <si>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</si>
  <si>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</si>
  <si>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</si>
  <si>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</si>
  <si>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</si>
  <si>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</si>
  <si>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</si>
  <si>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</si>
  <si>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</si>
  <si>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</si>
  <si>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</si>
  <si>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</si>
  <si>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</si>
  <si>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</si>
  <si>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</si>
  <si>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</si>
  <si>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</si>
  <si>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</si>
  <si>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</si>
  <si>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</si>
  <si>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</si>
  <si>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</si>
  <si>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</si>
  <si>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</si>
  <si>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</si>
  <si>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</si>
  <si>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</si>
  <si>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</si>
  <si>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</si>
  <si>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</si>
  <si>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</si>
  <si>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</si>
  <si>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</si>
  <si>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</si>
  <si>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</si>
  <si>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</si>
  <si>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</si>
  <si>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</si>
  <si>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</si>
  <si>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</si>
  <si>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</si>
  <si>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</si>
  <si>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</si>
  <si>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</si>
  <si>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</si>
  <si>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</si>
  <si>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</si>
  <si>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</si>
  <si>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</si>
  <si>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</si>
  <si>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</si>
  <si>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</si>
  <si>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</si>
  <si>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</si>
  <si>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</si>
  <si>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</si>
  <si>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</si>
  <si>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</si>
  <si>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</si>
  <si>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</si>
  <si>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</si>
  <si>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</si>
  <si>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</si>
  <si>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</si>
  <si>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</si>
  <si>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</si>
  <si>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</si>
  <si>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</si>
  <si>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</si>
  <si>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</si>
  <si>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</si>
  <si>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</si>
  <si>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</si>
  <si>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</si>
  <si>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</si>
  <si>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</si>
  <si>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</si>
  <si>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</si>
  <si>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</si>
  <si>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</si>
  <si>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</si>
  <si>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</si>
  <si>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</si>
  <si>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</si>
  <si>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</si>
  <si>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</si>
  <si>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</si>
  <si>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</si>
  <si>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</si>
  <si>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</si>
  <si>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</si>
  <si>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</si>
  <si>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</si>
  <si>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</si>
  <si>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</si>
  <si>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</si>
  <si>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</si>
  <si>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</si>
  <si>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</si>
  <si>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</si>
  <si>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</si>
  <si>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</si>
  <si>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</si>
  <si>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</si>
  <si>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</si>
  <si>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</si>
  <si>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</si>
  <si>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</si>
  <si>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</si>
  <si>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</si>
  <si>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</si>
  <si>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</si>
  <si>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</si>
  <si>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</si>
  <si>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</si>
  <si>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</si>
  <si>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</si>
  <si>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</si>
  <si>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</si>
  <si>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</si>
  <si>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</si>
  <si>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</si>
  <si>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</si>
  <si>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</si>
  <si>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</si>
  <si>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</si>
  <si>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</si>
  <si>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</si>
  <si>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</si>
  <si>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</si>
  <si>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</si>
  <si>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</si>
  <si>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</si>
  <si>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</si>
  <si>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</si>
  <si>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</si>
  <si>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</si>
  <si>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</si>
  <si>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</si>
  <si>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</si>
  <si>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</si>
  <si>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</si>
  <si>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</si>
  <si>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</si>
  <si>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</si>
  <si>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</si>
  <si>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</si>
  <si>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</si>
  <si>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</si>
  <si>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</si>
  <si>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</si>
  <si>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</si>
  <si>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</si>
  <si>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</si>
  <si>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</si>
  <si>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</si>
  <si>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</si>
  <si>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</si>
  <si>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</si>
  <si>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</si>
  <si>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</si>
  <si>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</si>
  <si>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</si>
  <si>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</si>
  <si>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</si>
  <si>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</si>
  <si>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</si>
  <si>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</si>
  <si>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</si>
  <si>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</si>
  <si>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</si>
  <si>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</si>
  <si>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</si>
  <si>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</si>
  <si>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</si>
  <si>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</si>
  <si>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</si>
  <si>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</si>
  <si>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</si>
  <si>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</si>
  <si>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</si>
  <si>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</si>
  <si>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</si>
  <si>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</si>
  <si>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</si>
  <si>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</si>
  <si>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</si>
  <si>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</si>
  <si>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</si>
  <si>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</si>
  <si>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</si>
  <si>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</si>
  <si>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</si>
  <si>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</si>
  <si>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</si>
  <si>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</si>
  <si>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</si>
  <si>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</si>
  <si>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</si>
  <si>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</si>
  <si>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</si>
  <si>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</si>
  <si>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</si>
  <si>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</si>
  <si>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</si>
  <si>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</si>
  <si>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</si>
  <si>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</si>
  <si>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</si>
  <si>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</si>
  <si>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</si>
  <si>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</si>
  <si>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</si>
  <si>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</si>
  <si>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</si>
  <si>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</si>
  <si>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</si>
  <si>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</si>
  <si>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</si>
  <si>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</si>
  <si>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</si>
  <si>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</si>
  <si>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</si>
  <si>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</si>
  <si>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</si>
  <si>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</si>
  <si>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</si>
  <si>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</si>
  <si>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</si>
  <si>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</si>
  <si>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</si>
  <si>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</si>
  <si>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</si>
  <si>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</si>
  <si>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</si>
  <si>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</si>
  <si>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</si>
  <si>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</si>
  <si>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</si>
  <si>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</si>
  <si>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</si>
  <si>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</si>
  <si>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</si>
  <si>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</si>
  <si>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</si>
  <si>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</si>
  <si>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</si>
  <si>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</si>
  <si>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</si>
  <si>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</si>
  <si>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</si>
  <si>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</si>
  <si>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</si>
  <si>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</si>
  <si>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</si>
  <si>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</si>
  <si>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</si>
  <si>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</si>
  <si>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</si>
  <si>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</si>
  <si>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</si>
  <si>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</si>
  <si>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</si>
  <si>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</si>
  <si>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</si>
  <si>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</si>
  <si>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</si>
  <si>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</si>
  <si>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</si>
  <si>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</si>
  <si>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</si>
  <si>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</si>
  <si>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</si>
  <si>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</si>
  <si>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</si>
  <si>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</si>
  <si>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</si>
  <si>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</si>
  <si>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</si>
  <si>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</si>
  <si>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</si>
  <si>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</si>
  <si>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</si>
  <si>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</si>
  <si>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</si>
  <si>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</si>
  <si>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</si>
  <si>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</si>
  <si>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</si>
  <si>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</si>
  <si>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</si>
  <si>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</si>
  <si>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</si>
  <si>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</si>
  <si>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</si>
  <si>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</si>
  <si>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</si>
  <si>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</si>
  <si>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</si>
  <si>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</si>
  <si>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</si>
  <si>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</si>
  <si>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</si>
  <si>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</si>
  <si>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</si>
  <si>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</si>
  <si>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</si>
  <si>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</si>
  <si>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</si>
  <si>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</si>
  <si>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</si>
  <si>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</si>
  <si>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</si>
  <si>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</si>
  <si>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</si>
  <si>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</si>
  <si>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</si>
  <si>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</si>
  <si>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</si>
  <si>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</si>
  <si>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</si>
  <si>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</si>
  <si>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</si>
  <si>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</si>
  <si>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</si>
  <si>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</si>
  <si>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</si>
  <si>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</si>
  <si>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</si>
  <si>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</si>
  <si>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</si>
  <si>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</si>
  <si>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</si>
  <si>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</si>
  <si>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</si>
  <si>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</si>
  <si>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</si>
  <si>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</si>
  <si>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</si>
  <si>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</si>
  <si>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</si>
  <si>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</si>
  <si>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</si>
  <si>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</si>
  <si>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</si>
  <si>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</si>
  <si>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</si>
  <si>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</si>
  <si>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</si>
  <si>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</si>
  <si>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</si>
  <si>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</si>
  <si>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</si>
  <si>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</si>
  <si>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</si>
  <si>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</si>
  <si>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</si>
  <si>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</si>
  <si>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</si>
  <si>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</si>
  <si>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</si>
  <si>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</si>
  <si>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</si>
  <si>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</si>
  <si>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</si>
  <si>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</si>
  <si>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</si>
  <si>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</si>
  <si>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</si>
  <si>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</si>
  <si>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</si>
  <si>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</si>
  <si>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</si>
  <si>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</si>
  <si>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</si>
  <si>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</si>
  <si>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</si>
  <si>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</si>
  <si>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</si>
  <si>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</si>
  <si>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</si>
  <si>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</si>
  <si>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</si>
  <si>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</si>
  <si>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</si>
  <si>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</si>
  <si>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</si>
  <si>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</si>
  <si>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</si>
  <si>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</si>
  <si>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</si>
  <si>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</si>
  <si>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</si>
  <si>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</si>
  <si>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</si>
  <si>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</si>
  <si>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</si>
  <si>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</si>
  <si>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</si>
  <si>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</si>
  <si>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</si>
  <si>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</si>
  <si>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</si>
  <si>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</si>
  <si>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</si>
  <si>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</si>
  <si>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</si>
  <si>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</si>
  <si>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</si>
  <si>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</si>
  <si>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</si>
  <si>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</si>
  <si>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</si>
  <si>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</si>
  <si>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</si>
  <si>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</si>
  <si>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</si>
  <si>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</si>
  <si>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</si>
  <si>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</si>
  <si>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</si>
  <si>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</si>
  <si>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</si>
  <si>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</si>
  <si>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</si>
  <si>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</si>
  <si>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</si>
  <si>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</si>
  <si>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</si>
  <si>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</si>
  <si>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</si>
  <si>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</si>
  <si>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</si>
  <si>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</si>
  <si>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</si>
  <si>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</si>
  <si>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</si>
  <si>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</si>
  <si>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</si>
  <si>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</si>
  <si>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</si>
  <si>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</si>
  <si>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</si>
  <si>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</si>
  <si>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</si>
  <si>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</si>
  <si>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</si>
  <si>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</si>
  <si>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</si>
  <si>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</si>
  <si>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</si>
  <si>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</si>
  <si>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</si>
  <si>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</si>
  <si>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</si>
  <si>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</si>
  <si>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</si>
  <si>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</si>
  <si>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</si>
  <si>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</si>
  <si>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</si>
  <si>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</si>
  <si>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</si>
  <si>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</si>
  <si>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</si>
  <si>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</si>
  <si>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</si>
  <si>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</si>
  <si>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</si>
  <si>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</si>
  <si>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</si>
  <si>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</si>
  <si>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</si>
  <si>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</si>
  <si>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</si>
  <si>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</si>
  <si>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</si>
  <si>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</si>
  <si>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</si>
  <si>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</si>
  <si>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</si>
  <si>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</si>
  <si>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</si>
  <si>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</si>
  <si>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</si>
  <si>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</si>
  <si>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</si>
  <si>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</si>
  <si>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</si>
  <si>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</si>
  <si>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</si>
  <si>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</si>
  <si>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</si>
  <si>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</si>
  <si>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</si>
  <si>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</si>
  <si>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</si>
  <si>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</si>
  <si>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</si>
  <si>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</si>
  <si>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</si>
  <si>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</si>
  <si>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</si>
  <si>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</si>
  <si>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</si>
  <si>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</si>
  <si>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</si>
  <si>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</si>
  <si>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</si>
  <si>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</si>
  <si>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</si>
  <si>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</si>
  <si>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</si>
  <si>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</si>
  <si>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</si>
  <si>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</si>
  <si>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</si>
  <si>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</si>
  <si>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</si>
  <si>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</si>
  <si>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</si>
  <si>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</si>
  <si>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</si>
  <si>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</si>
  <si>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</si>
  <si>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</si>
  <si>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</si>
  <si>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</si>
  <si>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</si>
  <si>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</si>
  <si>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</si>
  <si>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</si>
  <si>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</si>
  <si>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</si>
  <si>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</si>
  <si>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</si>
  <si>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</si>
  <si>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</si>
  <si>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</si>
  <si>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</si>
  <si>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</si>
  <si>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</si>
  <si>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</si>
  <si>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</si>
  <si>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</si>
  <si>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</si>
  <si>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</si>
  <si>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</si>
  <si>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</si>
  <si>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</si>
  <si>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</si>
  <si>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</si>
  <si>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</si>
  <si>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</si>
  <si>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</si>
  <si>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</si>
  <si>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</si>
  <si>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</si>
  <si>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</si>
  <si>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</si>
  <si>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</si>
  <si>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</si>
  <si>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</si>
  <si>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</si>
  <si>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</si>
  <si>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</si>
  <si>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</si>
  <si>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</si>
  <si>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</si>
  <si>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</si>
  <si>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</si>
  <si>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</si>
  <si>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</si>
  <si>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</si>
  <si>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</si>
  <si>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</si>
  <si>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</si>
  <si>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</si>
  <si>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</si>
  <si>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</si>
  <si>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</si>
  <si>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</si>
  <si>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</si>
  <si>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</si>
  <si>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</si>
  <si>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</si>
  <si>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</si>
  <si>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</si>
  <si>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</si>
  <si>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</si>
  <si>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</si>
  <si>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</si>
  <si>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</si>
  <si>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</si>
  <si>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</si>
  <si>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</si>
  <si>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</si>
  <si>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</si>
  <si>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</si>
  <si>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</si>
  <si>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</si>
  <si>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</si>
  <si>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</si>
  <si>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</si>
  <si>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</si>
  <si>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</si>
  <si>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</si>
  <si>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</si>
  <si>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</si>
  <si>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</si>
  <si>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</si>
  <si>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</si>
  <si>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</si>
  <si>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</si>
  <si>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</si>
  <si>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</si>
  <si>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</si>
  <si>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</si>
  <si>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</si>
  <si>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</si>
  <si>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</si>
  <si>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</si>
  <si>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</si>
  <si>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</si>
  <si>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</si>
  <si>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</si>
  <si>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</si>
  <si>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</si>
  <si>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</si>
  <si>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</si>
  <si>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</si>
  <si>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</si>
  <si>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</si>
  <si>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</si>
  <si>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</si>
  <si>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</si>
  <si>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</si>
  <si>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</si>
  <si>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</si>
  <si>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</si>
  <si>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</si>
  <si>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</si>
  <si>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</si>
  <si>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</si>
  <si>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</si>
  <si>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</si>
  <si>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</si>
  <si>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</si>
  <si>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</si>
  <si>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</si>
  <si>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</si>
  <si>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</si>
  <si>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</si>
  <si>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</si>
  <si>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</si>
  <si>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</si>
  <si>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</si>
  <si>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</si>
  <si>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</si>
  <si>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</si>
  <si>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</si>
  <si>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</si>
  <si>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</si>
  <si>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</si>
  <si>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</si>
  <si>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</si>
  <si>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</si>
  <si>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</si>
  <si>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</si>
  <si>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</si>
  <si>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</si>
  <si>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</si>
  <si>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</si>
  <si>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</si>
  <si>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</si>
  <si>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</si>
  <si>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</si>
  <si>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</si>
  <si>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</si>
  <si>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</si>
  <si>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</si>
  <si>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</si>
  <si>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</si>
  <si>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</si>
  <si>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</si>
  <si>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</si>
  <si>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</si>
  <si>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</si>
  <si>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</si>
  <si>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</si>
  <si>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</si>
  <si>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</si>
  <si>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</si>
  <si>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</si>
  <si>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</si>
  <si>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</si>
  <si>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</si>
  <si>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</si>
  <si>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</si>
  <si>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</si>
  <si>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</si>
  <si>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</si>
  <si>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</si>
  <si>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</si>
  <si>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</si>
  <si>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</si>
  <si>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</si>
  <si>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</si>
  <si>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</si>
  <si>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</si>
  <si>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</si>
  <si>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</si>
  <si>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</si>
  <si>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</si>
  <si>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</si>
  <si>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</si>
  <si>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</si>
  <si>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</si>
  <si>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</si>
  <si>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</si>
  <si>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</si>
  <si>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</si>
  <si>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</si>
  <si>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</si>
  <si>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</si>
  <si>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</si>
  <si>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</si>
  <si>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</si>
  <si>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</si>
  <si>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</si>
  <si>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</si>
  <si>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</si>
  <si>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</si>
  <si>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</si>
  <si>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</si>
  <si>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</si>
  <si>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</si>
  <si>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</si>
  <si>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</si>
  <si>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</si>
  <si>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</si>
  <si>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</si>
  <si>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</si>
  <si>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</si>
  <si>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</si>
  <si>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</si>
  <si>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</si>
  <si>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</si>
  <si>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</si>
  <si>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</si>
  <si>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</si>
  <si>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</si>
  <si>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</si>
  <si>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</si>
  <si>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</si>
  <si>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</si>
  <si>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</si>
  <si>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</si>
  <si>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</si>
  <si>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</si>
  <si>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</si>
  <si>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</si>
  <si>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</si>
  <si>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</si>
  <si>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</si>
  <si>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</si>
  <si>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</si>
  <si>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</si>
  <si>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</si>
  <si>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</si>
  <si>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</si>
  <si>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</si>
  <si>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</si>
  <si>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</si>
  <si>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</si>
  <si>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</si>
  <si>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</si>
  <si>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</si>
  <si>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</si>
  <si>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</si>
  <si>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</si>
  <si>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</si>
  <si>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</si>
  <si>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</si>
  <si>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</si>
  <si>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</si>
  <si>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</si>
  <si>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</si>
  <si>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</si>
  <si>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</si>
  <si>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</si>
  <si>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</si>
  <si>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</si>
  <si>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</si>
  <si>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</si>
  <si>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</si>
  <si>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</si>
  <si>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</si>
  <si>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</si>
  <si>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</si>
  <si>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</si>
  <si>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</si>
  <si>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</si>
  <si>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</si>
  <si>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</si>
  <si>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</si>
  <si>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</si>
  <si>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</si>
  <si>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</si>
  <si>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</si>
  <si>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</si>
  <si>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</si>
  <si>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</si>
  <si>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</si>
  <si>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</si>
  <si>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</si>
  <si>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</si>
  <si>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</si>
  <si>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</si>
  <si>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</si>
  <si>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</si>
  <si>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</si>
  <si>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</si>
  <si>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</si>
  <si>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</si>
  <si>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</si>
  <si>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</si>
  <si>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</si>
  <si>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</si>
  <si>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</si>
  <si>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</si>
  <si>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</si>
  <si>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</si>
  <si>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</si>
  <si>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</si>
  <si>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</si>
  <si>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</si>
  <si>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</si>
  <si>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</si>
  <si>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</si>
  <si>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</si>
  <si>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</si>
  <si>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</si>
  <si>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</si>
  <si>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</si>
  <si>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</si>
  <si>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</si>
  <si>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</si>
  <si>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</si>
  <si>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</si>
  <si>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</si>
  <si>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</si>
  <si>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</si>
  <si>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</si>
  <si>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</si>
  <si>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</si>
  <si>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</si>
  <si>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</si>
  <si>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</si>
  <si>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</si>
  <si>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</si>
  <si>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</si>
  <si>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</si>
  <si>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</si>
  <si>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</si>
  <si>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</si>
  <si>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</si>
  <si>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</si>
  <si>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</si>
  <si>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</si>
  <si>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</si>
  <si>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</si>
  <si>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</si>
  <si>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</si>
  <si>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</si>
  <si>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</si>
  <si>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</si>
  <si>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</si>
  <si>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</si>
  <si>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</si>
  <si>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</si>
  <si>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</si>
  <si>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</si>
  <si>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</si>
  <si>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</si>
  <si>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</si>
  <si>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</si>
  <si>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</si>
  <si>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</si>
  <si>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</si>
  <si>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</si>
  <si>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</si>
  <si>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</si>
  <si>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</si>
  <si>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</si>
  <si>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</si>
  <si>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</si>
  <si>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</si>
  <si>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</si>
  <si>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</si>
  <si>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</si>
  <si>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</si>
  <si>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</si>
  <si>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</si>
  <si>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</si>
  <si>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</si>
  <si>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</si>
  <si>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</si>
  <si>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</si>
  <si>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</si>
  <si>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</si>
  <si>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</si>
  <si>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</si>
  <si>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</si>
  <si>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</si>
  <si>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</si>
  <si>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</si>
  <si>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</si>
  <si>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</si>
  <si>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</si>
  <si>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</si>
  <si>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</si>
  <si>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</si>
  <si>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</si>
  <si>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</si>
  <si>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</si>
  <si>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</si>
  <si>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</si>
  <si>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</si>
  <si>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</si>
  <si>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</si>
  <si>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</si>
  <si>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</si>
  <si>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</si>
  <si>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</si>
  <si>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</si>
  <si>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</si>
  <si>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</si>
  <si>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</si>
  <si>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</si>
  <si>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</si>
  <si>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</si>
  <si>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</si>
  <si>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</si>
  <si>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</si>
  <si>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</si>
  <si>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</si>
  <si>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</si>
  <si>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</si>
  <si>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</si>
  <si>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</si>
  <si>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</si>
  <si>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</si>
  <si>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</si>
  <si>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</si>
  <si>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</si>
  <si>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</si>
  <si>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</si>
  <si>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</si>
  <si>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</si>
  <si>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</si>
  <si>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</si>
  <si>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</si>
  <si>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</si>
  <si>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</si>
  <si>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</si>
  <si>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</si>
  <si>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</si>
  <si>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</si>
  <si>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</si>
  <si>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</si>
  <si>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</si>
  <si>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</si>
  <si>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</si>
  <si>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</si>
  <si>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</si>
  <si>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</si>
  <si>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</si>
  <si>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</si>
  <si>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</si>
  <si>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</si>
  <si>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</si>
  <si>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</si>
  <si>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</si>
  <si>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</si>
  <si>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</si>
  <si>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</si>
  <si>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</si>
  <si>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</si>
  <si>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</si>
  <si>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</si>
  <si>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</si>
  <si>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</si>
  <si>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</si>
  <si>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</si>
  <si>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</si>
  <si>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</si>
  <si>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</si>
  <si>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</si>
  <si>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</si>
  <si>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</si>
  <si>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</si>
  <si>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</si>
  <si>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</si>
  <si>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</si>
  <si>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</si>
  <si>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</si>
  <si>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</si>
  <si>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</si>
  <si>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</si>
  <si>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</si>
  <si>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</si>
  <si>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</si>
  <si>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</si>
  <si>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</si>
  <si>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</si>
  <si>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</si>
  <si>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</si>
  <si>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</si>
  <si>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</si>
  <si>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</si>
  <si>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</si>
  <si>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</si>
  <si>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</si>
  <si>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</si>
  <si>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</si>
  <si>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</si>
  <si>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</si>
  <si>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</si>
  <si>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</si>
  <si>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</si>
  <si>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</si>
  <si>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</si>
  <si>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</si>
  <si>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</si>
  <si>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</si>
  <si>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</si>
  <si>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</si>
  <si>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</si>
  <si>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</si>
  <si>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</si>
  <si>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</si>
  <si>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</si>
  <si>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</si>
  <si>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</si>
  <si>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</si>
  <si>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</si>
  <si>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</si>
  <si>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</si>
  <si>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</si>
  <si>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</si>
  <si>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</si>
  <si>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</si>
  <si>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</si>
  <si>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</si>
  <si>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</si>
  <si>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</si>
  <si>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</si>
  <si>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</si>
  <si>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</si>
  <si>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</si>
  <si>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</si>
  <si>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</si>
  <si>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</si>
  <si>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</si>
  <si>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</si>
  <si>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</si>
  <si>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</si>
  <si>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</si>
  <si>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</si>
  <si>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</si>
  <si>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</si>
  <si>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</si>
  <si>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</si>
  <si>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</si>
  <si>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</si>
  <si>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</si>
  <si>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</si>
  <si>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</si>
  <si>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</si>
  <si>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</si>
  <si>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</si>
  <si>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</si>
  <si>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</si>
  <si>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</si>
  <si>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</si>
  <si>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</si>
  <si>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</si>
  <si>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</si>
  <si>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</si>
  <si>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</si>
  <si>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</si>
  <si>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</si>
  <si>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</si>
  <si>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</si>
  <si>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</si>
  <si>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</si>
  <si>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</si>
  <si>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</si>
  <si>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</si>
  <si>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</si>
  <si>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</si>
  <si>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</si>
  <si>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</si>
  <si>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</si>
  <si>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</si>
  <si>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</si>
  <si>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</si>
  <si>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</si>
  <si>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</si>
  <si>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</si>
  <si>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</si>
  <si>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</si>
  <si>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</si>
  <si>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</si>
  <si>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</si>
  <si>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</si>
  <si>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</si>
  <si>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</si>
  <si>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</si>
  <si>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</si>
  <si>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</si>
  <si>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</si>
  <si>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</si>
  <si>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</si>
  <si>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</si>
  <si>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</si>
  <si>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</si>
  <si>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</si>
  <si>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</si>
  <si>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</si>
  <si>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</si>
  <si>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</si>
  <si>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</si>
  <si>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</si>
  <si>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</si>
  <si>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</si>
  <si>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</si>
  <si>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</si>
  <si>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</si>
  <si>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</si>
  <si>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</si>
  <si>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</si>
  <si>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</si>
  <si>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</si>
  <si>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</si>
  <si>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</si>
  <si>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</si>
  <si>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</si>
  <si>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</si>
  <si>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</si>
  <si>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</si>
  <si>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</si>
  <si>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</si>
  <si>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</si>
  <si>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</si>
  <si>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</si>
  <si>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</si>
  <si>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</si>
  <si>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</si>
  <si>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</si>
  <si>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</si>
  <si>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</si>
  <si>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</si>
  <si>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</si>
  <si>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</si>
  <si>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</si>
  <si>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</si>
  <si>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</si>
  <si>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</si>
  <si>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</si>
  <si>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</si>
  <si>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</si>
  <si>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</si>
  <si>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</si>
  <si>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</si>
  <si>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</si>
  <si>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</si>
  <si>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</si>
  <si>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</si>
  <si>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</si>
  <si>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</si>
  <si>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</si>
  <si>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</si>
  <si>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</si>
  <si>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</si>
  <si>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</si>
  <si>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</si>
  <si>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</si>
  <si>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</si>
  <si>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</si>
  <si>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</si>
  <si>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</si>
  <si>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</si>
  <si>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</si>
  <si>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</si>
  <si>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</si>
  <si>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</si>
  <si>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</si>
  <si>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</si>
  <si>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</si>
  <si>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</si>
  <si>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</si>
  <si>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</si>
  <si>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</si>
  <si>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</si>
  <si>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</si>
  <si>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</si>
  <si>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</si>
  <si>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</si>
  <si>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</si>
  <si>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</si>
  <si>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</si>
  <si>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</si>
  <si>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</si>
  <si>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</si>
  <si>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</si>
  <si>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</si>
  <si>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</si>
  <si>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</si>
  <si>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</si>
  <si>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</si>
  <si>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</si>
  <si>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</si>
  <si>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</si>
  <si>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</si>
  <si>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</si>
  <si>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</si>
  <si>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</si>
  <si>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</si>
  <si>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</si>
  <si>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</si>
  <si>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</si>
  <si>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</si>
  <si>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</si>
  <si>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</si>
  <si>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</si>
  <si>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</si>
  <si>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</si>
  <si>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</si>
  <si>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</si>
  <si>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</si>
  <si>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</si>
  <si>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</si>
  <si>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</si>
  <si>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</si>
  <si>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</si>
  <si>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</si>
  <si>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</si>
  <si>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</si>
  <si>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</si>
  <si>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</si>
  <si>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</si>
  <si>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</si>
  <si>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</si>
  <si>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</si>
  <si>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</si>
  <si>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</si>
  <si>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</si>
  <si>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</si>
  <si>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</si>
  <si>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</si>
  <si>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</si>
  <si>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</si>
  <si>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</si>
  <si>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</si>
  <si>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</si>
  <si>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</si>
  <si>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</si>
  <si>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</si>
  <si>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</si>
  <si>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</si>
  <si>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</si>
  <si>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</si>
  <si>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</si>
  <si>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</si>
  <si>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</si>
  <si>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</si>
  <si>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</si>
  <si>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</si>
  <si>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</si>
  <si>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</si>
  <si>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</si>
  <si>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</si>
  <si>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</si>
  <si>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</si>
  <si>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</si>
  <si>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</si>
  <si>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</si>
  <si>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</si>
  <si>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</si>
  <si>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</si>
  <si>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</si>
  <si>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</si>
  <si>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</si>
  <si>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</si>
  <si>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</si>
  <si>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</si>
  <si>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</si>
  <si>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</si>
  <si>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</si>
  <si>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</si>
  <si>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</si>
  <si>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</si>
  <si>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</si>
  <si>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</si>
  <si>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</si>
  <si>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</si>
  <si>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</si>
  <si>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</si>
  <si>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</si>
  <si>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</si>
  <si>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</si>
  <si>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</si>
  <si>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</si>
  <si>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</si>
  <si>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</si>
  <si>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</si>
  <si>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</si>
  <si>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</si>
  <si>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</si>
  <si>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</si>
  <si>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</si>
  <si>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</si>
  <si>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</si>
  <si>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</si>
  <si>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</si>
  <si>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</si>
  <si>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</si>
  <si>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</si>
  <si>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</si>
  <si>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</si>
  <si>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</si>
  <si>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</si>
  <si>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</si>
  <si>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</si>
  <si>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</si>
  <si>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</si>
  <si>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</si>
  <si>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</si>
  <si>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</si>
  <si>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</si>
  <si>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</si>
  <si>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</si>
  <si>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</si>
  <si>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</si>
  <si>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</si>
  <si>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</si>
  <si>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</si>
  <si>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</si>
  <si>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</si>
  <si>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</si>
  <si>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</si>
  <si>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</si>
  <si>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</si>
  <si>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</si>
  <si>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</si>
  <si>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</si>
  <si>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</si>
  <si>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</si>
  <si>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</si>
  <si>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</si>
  <si>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</si>
  <si>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</si>
  <si>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</si>
  <si>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</si>
  <si>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</si>
  <si>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</si>
  <si>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</si>
  <si>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</si>
  <si>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</si>
  <si>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</si>
  <si>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</si>
  <si>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</si>
  <si>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</si>
  <si>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</si>
  <si>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</si>
  <si>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</si>
  <si>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</si>
  <si>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</si>
  <si>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</si>
  <si>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</si>
  <si>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</si>
  <si>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</si>
  <si>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</si>
  <si>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</si>
  <si>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</si>
  <si>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</si>
  <si>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</si>
  <si>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</si>
  <si>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</si>
  <si>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</si>
  <si>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</si>
  <si>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</si>
  <si>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</si>
  <si>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</si>
  <si>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</si>
  <si>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</si>
  <si>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</si>
  <si>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</si>
  <si>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</si>
  <si>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</si>
  <si>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</si>
  <si>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</si>
  <si>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</si>
  <si>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</si>
  <si>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</si>
  <si>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</si>
  <si>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</si>
  <si>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</si>
  <si>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</si>
  <si>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</si>
  <si>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</si>
  <si>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</si>
  <si>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</si>
  <si>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</si>
  <si>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</si>
  <si>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</si>
  <si>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</si>
  <si>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</si>
  <si>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</si>
  <si>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</si>
  <si>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</si>
  <si>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</si>
  <si>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</si>
  <si>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</si>
  <si>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</si>
  <si>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</si>
  <si>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</si>
  <si>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</si>
  <si>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</si>
  <si>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</si>
  <si>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</si>
  <si>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</si>
  <si>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</si>
  <si>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</si>
  <si>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</si>
  <si>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</si>
  <si>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</si>
  <si>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</si>
  <si>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</si>
  <si>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</si>
  <si>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</si>
  <si>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</si>
  <si>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</si>
  <si>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</si>
  <si>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</si>
  <si>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</si>
  <si>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</si>
  <si>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</si>
  <si>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</si>
  <si>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</si>
  <si>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</si>
  <si>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</si>
  <si>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</si>
  <si>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</si>
  <si>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</si>
  <si>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</si>
  <si>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</si>
  <si>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</si>
  <si>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</si>
  <si>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</si>
  <si>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</si>
  <si>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</si>
  <si>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</si>
  <si>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</si>
  <si>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</si>
  <si>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</si>
  <si>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</si>
  <si>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</si>
  <si>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</si>
  <si>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</si>
  <si>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</si>
  <si>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</si>
  <si>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</si>
  <si>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</si>
  <si>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</si>
  <si>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</si>
  <si>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</si>
  <si>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</si>
  <si>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</si>
  <si>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</si>
  <si>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</si>
  <si>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</si>
  <si>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</si>
  <si>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</si>
  <si>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</si>
  <si>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</si>
  <si>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</si>
  <si>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</si>
  <si>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</si>
  <si>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</si>
  <si>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</si>
  <si>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</si>
  <si>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</si>
  <si>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</si>
  <si>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</si>
  <si>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</si>
  <si>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</si>
  <si>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</si>
  <si>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</si>
  <si>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</si>
  <si>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</si>
  <si>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</si>
  <si>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</si>
  <si>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</si>
  <si>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</si>
  <si>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</si>
  <si>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</si>
  <si>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</si>
  <si>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</si>
  <si>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</si>
  <si>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</si>
  <si>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</si>
  <si>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</si>
  <si>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</si>
  <si>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</si>
  <si>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</si>
  <si>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</si>
  <si>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</si>
  <si>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</si>
  <si>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</si>
  <si>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</si>
  <si>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</si>
  <si>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</si>
  <si>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</si>
  <si>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</si>
  <si>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</si>
  <si>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</si>
  <si>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</si>
  <si>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</si>
  <si>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</si>
  <si>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</si>
  <si>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</si>
  <si>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</si>
  <si>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</si>
  <si>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</si>
  <si>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</si>
  <si>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</si>
  <si>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</si>
  <si>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</si>
  <si>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</si>
  <si>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</si>
  <si>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</si>
  <si>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</si>
  <si>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</si>
  <si>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</si>
  <si>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</si>
  <si>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</si>
  <si>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</si>
  <si>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</si>
  <si>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</si>
  <si>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</si>
  <si>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</si>
  <si>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</si>
  <si>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</si>
  <si>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</si>
  <si>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</si>
  <si>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</si>
  <si>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</si>
  <si>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</si>
  <si>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</si>
  <si>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</si>
  <si>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</si>
  <si>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</si>
  <si>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</si>
  <si>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</si>
  <si>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</si>
  <si>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</si>
  <si>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</si>
  <si>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</si>
  <si>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</si>
  <si>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</si>
  <si>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</si>
  <si>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</si>
  <si>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</si>
  <si>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</si>
  <si>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</si>
  <si>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</si>
  <si>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</si>
  <si>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</si>
  <si>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</si>
  <si>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</si>
  <si>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</si>
  <si>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</si>
  <si>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</si>
  <si>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</si>
  <si>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</si>
  <si>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</si>
  <si>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</si>
  <si>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</si>
  <si>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</si>
  <si>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</si>
  <si>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</si>
  <si>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</si>
  <si>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</si>
  <si>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</si>
  <si>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</si>
  <si>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</si>
  <si>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</si>
  <si>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</si>
  <si>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</si>
  <si>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</si>
  <si>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</si>
  <si>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</si>
  <si>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</si>
  <si>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</si>
  <si>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</si>
  <si>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</si>
  <si>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</si>
  <si>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</si>
  <si>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</si>
  <si>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</si>
  <si>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</si>
  <si>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</si>
  <si>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</si>
  <si>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</si>
  <si>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</si>
  <si>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</si>
  <si>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</si>
  <si>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</si>
  <si>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</si>
  <si>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</si>
  <si>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</si>
  <si>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</si>
  <si>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</si>
  <si>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</si>
  <si>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</si>
  <si>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</si>
  <si>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</si>
  <si>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</si>
  <si>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</si>
  <si>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</si>
  <si>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</si>
  <si>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</si>
  <si>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</si>
  <si>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</si>
  <si>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</si>
  <si>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</si>
  <si>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</si>
  <si>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</si>
  <si>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</si>
  <si>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</si>
  <si>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</si>
  <si>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</si>
  <si>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</si>
  <si>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</si>
  <si>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</si>
  <si>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</si>
  <si>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</si>
  <si>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</si>
  <si>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</si>
  <si>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</si>
  <si>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</si>
  <si>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</si>
  <si>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</si>
  <si>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</si>
  <si>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</si>
  <si>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</si>
  <si>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</si>
  <si>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</si>
  <si>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</si>
  <si>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</si>
  <si>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</si>
  <si>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</si>
  <si>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</si>
  <si>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</si>
  <si>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</si>
  <si>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</si>
  <si>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</si>
  <si>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</si>
  <si>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</si>
  <si>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</si>
  <si>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</si>
  <si>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</si>
  <si>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</si>
  <si>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</si>
  <si>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</si>
  <si>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</si>
  <si>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</si>
  <si>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</si>
  <si>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</si>
  <si>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</si>
  <si>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</si>
  <si>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</si>
  <si>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</si>
  <si>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</si>
  <si>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</si>
  <si>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</si>
  <si>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</si>
  <si>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</si>
  <si>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</si>
  <si>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</si>
  <si>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</si>
  <si>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</si>
  <si>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</si>
  <si>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</si>
  <si>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</si>
  <si>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</si>
  <si>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</si>
  <si>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</si>
  <si>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</si>
  <si>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</si>
  <si>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</si>
  <si>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</si>
  <si>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</si>
  <si>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</si>
  <si>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</si>
  <si>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</si>
  <si>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</si>
  <si>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</si>
  <si>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</si>
  <si>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</si>
  <si>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</si>
  <si>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</si>
  <si>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</si>
  <si>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</si>
  <si>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</si>
  <si>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</si>
  <si>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</si>
  <si>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</si>
  <si>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</si>
  <si>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</si>
  <si>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</si>
  <si>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</si>
  <si>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</si>
  <si>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</si>
  <si>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</si>
  <si>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</si>
  <si>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</si>
  <si>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</si>
  <si>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</si>
  <si>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</si>
  <si>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</si>
  <si>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</si>
  <si>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</si>
  <si>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</si>
  <si>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</si>
  <si>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</si>
  <si>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</si>
  <si>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</si>
  <si>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</si>
  <si>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</si>
  <si>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</si>
  <si>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</si>
  <si>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</si>
  <si>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</si>
  <si>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</si>
  <si>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</si>
  <si>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</si>
  <si>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</si>
  <si>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</si>
  <si>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</si>
  <si>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</si>
  <si>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</si>
  <si>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</si>
  <si>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</si>
  <si>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</si>
  <si>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</si>
  <si>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</si>
  <si>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</si>
  <si>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</si>
  <si>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</si>
  <si>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</si>
  <si>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</si>
  <si>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</si>
  <si>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</si>
  <si>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</si>
  <si>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</si>
  <si>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</si>
  <si>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</si>
  <si>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</si>
  <si>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</si>
  <si>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</si>
  <si>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</si>
  <si>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</si>
  <si>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</si>
  <si>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</si>
  <si>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</si>
  <si>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</si>
  <si>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</si>
  <si>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</si>
  <si>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</si>
  <si>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</si>
  <si>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</si>
  <si>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</si>
  <si>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</si>
  <si>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</si>
  <si>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</si>
  <si>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</si>
  <si>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</si>
  <si>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</si>
  <si>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</si>
  <si>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</si>
  <si>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</si>
  <si>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</si>
  <si>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</si>
  <si>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</si>
  <si>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</si>
  <si>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</si>
  <si>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</si>
  <si>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</si>
  <si>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</si>
  <si>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</si>
  <si>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</si>
  <si>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</si>
  <si>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</si>
  <si>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</si>
  <si>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</si>
  <si>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</si>
  <si>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</si>
  <si>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</si>
  <si>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</si>
  <si>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</si>
  <si>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</si>
  <si>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</si>
  <si>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</si>
  <si>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</si>
  <si>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</si>
  <si>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</si>
  <si>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</si>
  <si>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</si>
  <si>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</si>
  <si>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</si>
  <si>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</si>
  <si>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</si>
  <si>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</si>
  <si>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</si>
  <si>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</si>
  <si>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</si>
  <si>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</si>
  <si>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</si>
  <si>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</si>
  <si>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</si>
  <si>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</si>
  <si>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</si>
  <si>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</si>
  <si>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</si>
  <si>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</si>
  <si>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</si>
  <si>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</si>
  <si>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</si>
  <si>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</si>
  <si>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</si>
  <si>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</si>
  <si>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</si>
  <si>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</si>
  <si>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</si>
  <si>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</si>
  <si>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</si>
  <si>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</si>
  <si>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</si>
  <si>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</si>
  <si>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</si>
  <si>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</si>
  <si>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</si>
  <si>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</si>
  <si>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</si>
  <si>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</si>
  <si>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</si>
  <si>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</si>
  <si>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</si>
  <si>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</si>
  <si>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</si>
  <si>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</si>
  <si>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</si>
  <si>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</si>
  <si>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</si>
  <si>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</si>
  <si>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</si>
  <si>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</si>
  <si>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</si>
  <si>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</si>
  <si>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</si>
  <si>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</si>
  <si>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</si>
  <si>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</si>
  <si>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</si>
  <si>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</si>
  <si>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</si>
  <si>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</si>
  <si>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</si>
  <si>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</si>
  <si>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</si>
  <si>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</si>
  <si>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</si>
  <si>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</si>
  <si>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</si>
  <si>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</si>
  <si>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</si>
  <si>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</si>
  <si>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</si>
  <si>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</si>
  <si>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</si>
  <si>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</si>
  <si>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</si>
  <si>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</si>
  <si>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</si>
  <si>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</si>
  <si>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</si>
  <si>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</si>
  <si>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</si>
  <si>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</si>
  <si>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</si>
  <si>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</si>
  <si>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</si>
  <si>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</si>
  <si>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</si>
  <si>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</si>
  <si>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</si>
  <si>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</si>
  <si>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</si>
  <si>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</si>
  <si>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</si>
  <si>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</si>
  <si>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</si>
  <si>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</si>
  <si>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</si>
  <si>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</si>
  <si>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</si>
  <si>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</si>
  <si>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</si>
  <si>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</si>
  <si>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</si>
  <si>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</si>
  <si>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</si>
  <si>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</si>
  <si>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</si>
  <si>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</si>
  <si>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</si>
  <si>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</si>
  <si>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</si>
  <si>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</si>
  <si>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</si>
  <si>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</si>
  <si>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</si>
  <si>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</si>
  <si>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</si>
  <si>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</si>
  <si>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</si>
  <si>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</si>
  <si>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</si>
  <si>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</si>
  <si>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</si>
  <si>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</si>
  <si>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</si>
  <si>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</si>
  <si>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</si>
  <si>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</si>
  <si>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</si>
  <si>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</si>
  <si>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</si>
  <si>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</si>
  <si>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</si>
  <si>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</si>
  <si>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</si>
  <si>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</si>
  <si>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</si>
  <si>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</si>
  <si>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</si>
  <si>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</si>
  <si>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</si>
  <si>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</si>
  <si>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</si>
  <si>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</si>
  <si>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</si>
  <si>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</si>
  <si>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</si>
  <si>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</si>
  <si>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</si>
  <si>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</si>
  <si>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</si>
  <si>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</si>
  <si>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</si>
  <si>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</si>
  <si>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</si>
  <si>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</si>
  <si>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</si>
  <si>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</si>
  <si>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</si>
  <si>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</si>
  <si>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</si>
  <si>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</si>
  <si>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</si>
  <si>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</si>
  <si>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</si>
  <si>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</si>
  <si>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</si>
  <si>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</si>
  <si>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</si>
  <si>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</si>
  <si>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</si>
  <si>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</si>
  <si>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</si>
  <si>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</si>
  <si>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</si>
  <si>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</si>
  <si>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</si>
  <si>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</si>
  <si>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</si>
  <si>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</si>
  <si>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</si>
  <si>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</si>
  <si>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</si>
  <si>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</si>
  <si>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</si>
  <si>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</si>
  <si>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</si>
  <si>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</si>
  <si>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</si>
  <si>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</si>
  <si>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</si>
  <si>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</si>
  <si>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</si>
  <si>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</si>
  <si>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</si>
  <si>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</si>
  <si>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</si>
  <si>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</si>
  <si>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</si>
  <si>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</si>
  <si>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</si>
  <si>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</si>
  <si>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</si>
  <si>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</si>
  <si>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</si>
  <si>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</si>
  <si>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</si>
  <si>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</si>
  <si>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</si>
  <si>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</si>
  <si>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</si>
  <si>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</si>
  <si>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</si>
  <si>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</si>
  <si>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</si>
  <si>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</si>
  <si>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</si>
  <si>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</si>
  <si>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</si>
  <si>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</si>
  <si>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</si>
  <si>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</si>
  <si>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</si>
  <si>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</si>
  <si>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</si>
  <si>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</si>
  <si>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</si>
  <si>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</si>
  <si>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</si>
  <si>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</si>
  <si>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</si>
  <si>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</si>
  <si>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</si>
  <si>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</si>
  <si>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</si>
  <si>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</si>
  <si>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</si>
  <si>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</si>
  <si>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</si>
  <si>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</si>
  <si>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</si>
  <si>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</si>
  <si>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</si>
  <si>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</si>
  <si>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</si>
  <si>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</si>
  <si>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</si>
  <si>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</si>
  <si>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</si>
  <si>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</si>
  <si>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</si>
  <si>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</si>
  <si>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</si>
  <si>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</si>
  <si>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</si>
  <si>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</si>
  <si>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</si>
  <si>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</si>
  <si>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</si>
  <si>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</si>
  <si>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</si>
  <si>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</si>
  <si>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</si>
  <si>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</si>
  <si>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</si>
  <si>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</si>
  <si>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</si>
  <si>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</si>
  <si>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</si>
  <si>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</si>
  <si>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</si>
  <si>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</si>
  <si>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</si>
  <si>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</si>
  <si>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</si>
  <si>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</si>
  <si>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</si>
  <si>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</si>
  <si>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</si>
  <si>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</si>
  <si>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</si>
  <si>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</si>
  <si>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</si>
  <si>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</si>
  <si>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</si>
  <si>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</si>
  <si>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</si>
  <si>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</si>
  <si>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</si>
  <si>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</si>
  <si>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</si>
  <si>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</si>
  <si>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</si>
  <si>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</si>
  <si>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</si>
  <si>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</si>
  <si>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</si>
  <si>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</si>
  <si>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</si>
  <si>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</si>
  <si>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</si>
  <si>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</si>
  <si>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</si>
  <si>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</si>
  <si>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</si>
  <si>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</si>
  <si>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</si>
  <si>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</si>
  <si>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</si>
  <si>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</si>
  <si>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</si>
  <si>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</si>
  <si>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</si>
  <si>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</si>
  <si>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</si>
  <si>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</si>
  <si>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</si>
  <si>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</si>
  <si>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</si>
  <si>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</si>
  <si>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</si>
  <si>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</si>
  <si>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</si>
  <si>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</si>
  <si>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</si>
  <si>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</si>
  <si>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</si>
  <si>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</si>
  <si>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</si>
  <si>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</si>
  <si>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</si>
  <si>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</si>
  <si>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</si>
  <si>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</si>
  <si>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</si>
  <si>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</si>
  <si>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</si>
  <si>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</si>
  <si>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</si>
  <si>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</si>
  <si>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</si>
  <si>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</si>
  <si>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</si>
  <si>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</si>
  <si>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</si>
  <si>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</si>
  <si>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</si>
  <si>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</si>
  <si>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</si>
  <si>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</si>
  <si>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</si>
  <si>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</si>
  <si>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</si>
  <si>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</si>
  <si>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</si>
  <si>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</si>
  <si>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</si>
  <si>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</si>
  <si>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</si>
  <si>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</si>
  <si>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</si>
  <si>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</si>
  <si>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</si>
  <si>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</si>
  <si>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</si>
  <si>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</si>
  <si>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</si>
  <si>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</si>
  <si>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</si>
  <si>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</si>
  <si>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</si>
  <si>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</si>
  <si>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</si>
  <si>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</si>
  <si>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</si>
  <si>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</si>
  <si>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</si>
  <si>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</si>
  <si>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</si>
  <si>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</si>
  <si>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</si>
  <si>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</si>
  <si>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</si>
  <si>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</si>
  <si>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</si>
  <si>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</si>
  <si>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</si>
  <si>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</si>
  <si>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</si>
  <si>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</si>
  <si>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</si>
  <si>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</si>
  <si>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</si>
  <si>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</si>
  <si>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</si>
  <si>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</si>
  <si>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</si>
  <si>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</si>
  <si>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</si>
  <si>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</si>
  <si>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</si>
  <si>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</si>
  <si>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</si>
  <si>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</si>
  <si>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</si>
  <si>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</si>
  <si>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</si>
  <si>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</si>
  <si>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</si>
  <si>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</si>
  <si>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</si>
  <si>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</si>
  <si>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</si>
  <si>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</si>
  <si>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</si>
  <si>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</si>
  <si>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</si>
  <si>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</si>
  <si>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</si>
  <si>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</si>
  <si>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</si>
  <si>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</si>
  <si>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</si>
  <si>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</si>
  <si>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</si>
  <si>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</si>
  <si>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</si>
  <si>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</si>
  <si>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</si>
  <si>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</si>
  <si>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</si>
  <si>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</si>
  <si>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</si>
  <si>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</si>
  <si>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</si>
  <si>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</si>
  <si>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</si>
  <si>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</si>
  <si>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</si>
  <si>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</si>
  <si>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</si>
  <si>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</si>
  <si>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</si>
  <si>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</si>
  <si>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</si>
  <si>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</si>
  <si>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</si>
  <si>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</si>
  <si>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</si>
  <si>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</si>
  <si>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</si>
  <si>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</si>
  <si>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</si>
  <si>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</si>
  <si>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</si>
  <si>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</si>
  <si>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</si>
  <si>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</si>
  <si>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</si>
  <si>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</si>
  <si>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</si>
  <si>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</si>
  <si>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</si>
  <si>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</si>
  <si>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</si>
  <si>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</si>
  <si>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</si>
  <si>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</si>
  <si>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</si>
  <si>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</si>
  <si>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</si>
  <si>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</si>
  <si>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</si>
  <si>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</si>
  <si>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</si>
  <si>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</si>
  <si>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</si>
  <si>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</si>
  <si>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</si>
  <si>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</si>
  <si>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</si>
  <si>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</si>
  <si>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</si>
  <si>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</si>
  <si>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</si>
  <si>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</si>
  <si>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</si>
  <si>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</si>
  <si>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</si>
  <si>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</si>
  <si>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</si>
  <si>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</si>
  <si>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</si>
  <si>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</si>
  <si>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</si>
  <si>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</si>
  <si>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</si>
  <si>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</si>
  <si>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</si>
  <si>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</si>
  <si>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</si>
  <si>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</si>
  <si>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</si>
  <si>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</si>
  <si>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</si>
  <si>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</si>
  <si>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</si>
  <si>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</si>
  <si>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</si>
  <si>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</si>
  <si>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</si>
  <si>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</si>
  <si>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</si>
  <si>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</si>
  <si>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</si>
  <si>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</si>
  <si>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</si>
  <si>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</si>
  <si>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</si>
  <si>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</si>
  <si>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</si>
  <si>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</si>
  <si>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</si>
  <si>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</si>
  <si>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</si>
  <si>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</si>
  <si>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</si>
  <si>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</si>
  <si>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</si>
  <si>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</si>
  <si>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</si>
  <si>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</si>
  <si>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</si>
  <si>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</si>
  <si>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</si>
  <si>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</si>
  <si>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</si>
  <si>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</si>
  <si>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</si>
  <si>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</si>
  <si>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</si>
  <si>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</si>
  <si>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</si>
  <si>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</si>
  <si>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</si>
  <si>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</si>
  <si>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</si>
  <si>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</si>
  <si>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</si>
  <si>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</si>
  <si>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</si>
  <si>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</si>
  <si>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</si>
  <si>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</si>
  <si>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</si>
  <si>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</si>
  <si>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</si>
  <si>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</si>
  <si>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</si>
  <si>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</si>
  <si>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</si>
  <si>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</si>
  <si>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</si>
  <si>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</si>
  <si>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</si>
  <si>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</si>
  <si>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</si>
  <si>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</si>
  <si>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</si>
  <si>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</si>
  <si>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</si>
  <si>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</si>
  <si>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</si>
  <si>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</si>
  <si>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</si>
  <si>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</si>
  <si>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</si>
  <si>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</si>
  <si>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</si>
  <si>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</si>
  <si>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</si>
  <si>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</si>
  <si>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</si>
  <si>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</si>
  <si>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</si>
  <si>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</si>
  <si>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</si>
  <si>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</si>
  <si>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</si>
  <si>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</si>
  <si>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</si>
  <si>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</si>
  <si>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</si>
  <si>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</si>
  <si>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</si>
  <si>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</si>
  <si>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</si>
  <si>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</si>
  <si>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</si>
  <si>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</si>
  <si>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</si>
  <si>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</si>
  <si>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</si>
  <si>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</si>
  <si>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</si>
  <si>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</si>
  <si>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</si>
  <si>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</si>
  <si>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</si>
  <si>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</si>
  <si>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</si>
  <si>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</si>
  <si>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</si>
  <si>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</si>
  <si>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</si>
  <si>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</si>
  <si>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</si>
  <si>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</si>
  <si>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</si>
  <si>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</si>
  <si>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</si>
  <si>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</si>
  <si>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</si>
  <si>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</si>
  <si>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</si>
  <si>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</si>
  <si>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</si>
  <si>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</si>
  <si>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</si>
  <si>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</si>
  <si>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</si>
  <si>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</si>
  <si>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</si>
  <si>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</si>
  <si>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</si>
  <si>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</si>
  <si>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</si>
  <si>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</si>
  <si>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</si>
  <si>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</si>
  <si>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</si>
  <si>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</si>
  <si>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</si>
  <si>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</si>
  <si>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</si>
  <si>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</si>
  <si>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</si>
  <si>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</si>
  <si>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</si>
  <si>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</si>
  <si>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</si>
  <si>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</si>
  <si>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</si>
  <si>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</si>
  <si>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</si>
  <si>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</si>
  <si>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</si>
  <si>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</si>
  <si>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</si>
  <si>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</si>
  <si>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</si>
  <si>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</si>
  <si>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</si>
  <si>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</si>
  <si>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</si>
  <si>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</si>
  <si>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</si>
  <si>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</si>
  <si>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</si>
  <si>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</si>
  <si>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</si>
  <si>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</si>
  <si>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</si>
  <si>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</si>
  <si>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</si>
  <si>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</si>
  <si>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</si>
  <si>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</si>
  <si>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</si>
  <si>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</si>
  <si>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</si>
  <si>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</si>
  <si>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</si>
  <si>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</si>
  <si>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</si>
  <si>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</si>
  <si>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</si>
  <si>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</si>
  <si>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</si>
  <si>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</si>
  <si>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</si>
  <si>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</si>
  <si>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</si>
  <si>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</si>
  <si>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</si>
  <si>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</si>
  <si>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</si>
  <si>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</si>
  <si>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</si>
  <si>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</si>
  <si>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</si>
  <si>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</si>
  <si>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</si>
  <si>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</si>
  <si>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</si>
  <si>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</si>
  <si>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</si>
  <si>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</si>
  <si>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</si>
  <si>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</si>
  <si>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</si>
  <si>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</si>
  <si>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</si>
  <si>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</si>
  <si>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</si>
  <si>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</si>
  <si>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</si>
  <si>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</si>
  <si>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</si>
  <si>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</si>
  <si>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</si>
  <si>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</si>
  <si>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</si>
  <si>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</si>
  <si>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</si>
  <si>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</si>
  <si>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</si>
  <si>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</si>
  <si>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</si>
  <si>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</si>
  <si>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</si>
  <si>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</si>
  <si>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</si>
  <si>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</si>
  <si>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</si>
  <si>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</si>
  <si>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</si>
  <si>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</si>
  <si>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</si>
  <si>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</si>
  <si>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</si>
  <si>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</si>
  <si>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</si>
  <si>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</si>
  <si>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</si>
  <si>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</si>
  <si>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</si>
  <si>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</si>
  <si>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</si>
  <si>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</si>
  <si>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</si>
  <si>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</si>
  <si>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</si>
  <si>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</si>
  <si>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</si>
  <si>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</si>
  <si>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</si>
  <si>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</si>
  <si>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</si>
  <si>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</si>
  <si>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</si>
  <si>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</si>
  <si>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</si>
  <si>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</si>
  <si>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</si>
  <si>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</si>
  <si>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</si>
  <si>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</si>
  <si>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</si>
  <si>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</si>
  <si>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</si>
  <si>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</si>
  <si>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</si>
  <si>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</si>
  <si>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</si>
  <si>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</si>
  <si>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</si>
  <si>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</si>
  <si>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</si>
  <si>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</si>
  <si>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</si>
  <si>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</si>
  <si>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</si>
  <si>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</si>
  <si>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</si>
  <si>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</si>
  <si>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</si>
  <si>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</si>
  <si>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</si>
  <si>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</si>
  <si>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</si>
  <si>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</si>
  <si>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</si>
  <si>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</si>
  <si>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</si>
  <si>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</si>
  <si>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</si>
  <si>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</si>
  <si>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</si>
  <si>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</si>
  <si>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</si>
  <si>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</si>
  <si>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</si>
  <si>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</si>
  <si>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</si>
  <si>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</si>
  <si>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</si>
  <si>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</si>
  <si>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</si>
  <si>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</si>
  <si>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</si>
  <si>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</si>
  <si>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</si>
  <si>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</si>
  <si>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</si>
  <si>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</si>
  <si>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</si>
  <si>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</si>
  <si>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</si>
  <si>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</si>
  <si>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</si>
  <si>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</si>
  <si>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</si>
  <si>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</si>
  <si>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</si>
  <si>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</si>
  <si>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</si>
  <si>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</si>
  <si>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</si>
  <si>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</si>
  <si>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</si>
  <si>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</si>
  <si>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</si>
  <si>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</si>
  <si>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</si>
  <si>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</si>
  <si>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</si>
  <si>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</si>
  <si>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</si>
  <si>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</si>
  <si>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</si>
  <si>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</si>
  <si>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</si>
  <si>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</si>
  <si>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</si>
  <si>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</si>
  <si>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</si>
  <si>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</si>
  <si>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</si>
  <si>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</si>
  <si>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</si>
  <si>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</si>
  <si>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</si>
  <si>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</si>
  <si>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</si>
  <si>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</si>
  <si>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</si>
  <si>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</si>
  <si>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</si>
  <si>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</si>
  <si>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</si>
  <si>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</si>
  <si>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</si>
  <si>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</si>
  <si>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</si>
  <si>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</si>
  <si>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</si>
  <si>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</si>
  <si>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</si>
  <si>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</si>
  <si>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</si>
  <si>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</si>
  <si>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</si>
  <si>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</si>
  <si>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</si>
  <si>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</si>
  <si>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</si>
  <si>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</si>
  <si>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</si>
  <si>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</si>
  <si>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</si>
  <si>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</si>
  <si>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</si>
  <si>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</si>
  <si>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</si>
  <si>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</si>
  <si>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</si>
  <si>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</si>
  <si>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</si>
  <si>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</si>
  <si>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</si>
  <si>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</si>
  <si>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</si>
  <si>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</si>
  <si>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</si>
  <si>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</si>
  <si>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</si>
  <si>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</si>
  <si>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</si>
  <si>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</si>
  <si>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</si>
  <si>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</si>
  <si>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</si>
  <si>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</si>
  <si>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</si>
  <si>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</si>
  <si>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</si>
  <si>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</si>
  <si>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</si>
  <si>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</si>
  <si>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</si>
  <si>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</si>
  <si>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</si>
  <si>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</si>
  <si>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</si>
  <si>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</si>
  <si>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</si>
  <si>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</si>
  <si>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</si>
  <si>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</si>
  <si>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</si>
  <si>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</si>
  <si>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</si>
  <si>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</si>
  <si>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</si>
  <si>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</si>
  <si>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</si>
  <si>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</si>
  <si>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</si>
  <si>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</si>
  <si>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</si>
  <si>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</si>
  <si>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</si>
  <si>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</si>
  <si>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</si>
  <si>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</si>
  <si>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</si>
  <si>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</si>
  <si>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</si>
  <si>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</si>
  <si>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</si>
  <si>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</si>
  <si>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</si>
  <si>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</si>
  <si>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</si>
  <si>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</si>
  <si>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</si>
  <si>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</si>
  <si>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</si>
  <si>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</si>
  <si>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</si>
  <si>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</si>
  <si>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</si>
  <si>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</si>
  <si>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</si>
  <si>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</si>
  <si>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</si>
  <si>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</si>
  <si>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</si>
  <si>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</si>
  <si>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</si>
  <si>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</si>
  <si>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</si>
  <si>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</si>
  <si>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</si>
  <si>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</si>
  <si>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</si>
  <si>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</si>
  <si>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</si>
  <si>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</si>
  <si>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</si>
  <si>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</si>
  <si>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</si>
  <si>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</si>
  <si>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</si>
  <si>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</si>
  <si>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</si>
  <si>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</si>
  <si>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</si>
  <si>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</si>
  <si>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</si>
  <si>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</si>
  <si>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</si>
  <si>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</si>
  <si>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</si>
  <si>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</si>
  <si>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</si>
  <si>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</si>
  <si>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</si>
  <si>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</si>
  <si>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</si>
  <si>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</si>
  <si>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</si>
  <si>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</si>
  <si>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</si>
  <si>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</si>
  <si>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</si>
  <si>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</si>
  <si>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</si>
  <si>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</si>
  <si>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</si>
  <si>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</si>
  <si>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</si>
  <si>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</si>
  <si>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</si>
  <si>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</si>
  <si>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</si>
  <si>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</si>
  <si>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</si>
  <si>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</si>
  <si>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</si>
  <si>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</si>
  <si>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</si>
  <si>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</si>
  <si>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</si>
  <si>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</si>
  <si>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</si>
  <si>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</si>
  <si>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</si>
  <si>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</si>
  <si>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</si>
  <si>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</si>
  <si>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</si>
  <si>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</si>
  <si>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</si>
  <si>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</si>
  <si>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</si>
  <si>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</si>
  <si>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</si>
  <si>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</si>
  <si>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</si>
  <si>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</si>
  <si>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</si>
  <si>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</si>
  <si>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</si>
  <si>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</si>
  <si>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</si>
  <si>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</si>
  <si>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</si>
  <si>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</si>
  <si>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</si>
  <si>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</si>
  <si>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</si>
  <si>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</si>
  <si>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</si>
  <si>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</si>
  <si>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</si>
  <si>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</si>
  <si>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</si>
  <si>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</si>
  <si>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</si>
  <si>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</si>
  <si>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</si>
  <si>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</si>
  <si>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</si>
  <si>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</si>
  <si>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</si>
  <si>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</si>
  <si>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</si>
  <si>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</si>
  <si>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</si>
  <si>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</si>
  <si>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</si>
  <si>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</si>
  <si>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</si>
  <si>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</si>
  <si>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</si>
  <si>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</si>
  <si>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</si>
  <si>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</si>
  <si>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</si>
  <si>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</si>
  <si>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</si>
  <si>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</si>
  <si>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</si>
  <si>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</si>
  <si>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</si>
  <si>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</si>
  <si>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</si>
  <si>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</si>
  <si>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</si>
  <si>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</si>
  <si>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</si>
  <si>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</si>
  <si>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</si>
  <si>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</si>
  <si>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</si>
  <si>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</si>
  <si>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</si>
  <si>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</si>
  <si>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</si>
  <si>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</si>
  <si>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</si>
  <si>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</si>
  <si>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</si>
  <si>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</si>
  <si>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</si>
  <si>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</si>
  <si>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</si>
  <si>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</si>
  <si>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</si>
  <si>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</si>
  <si>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</si>
  <si>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</si>
  <si>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</si>
  <si>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</si>
  <si>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</si>
  <si>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</si>
  <si>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</si>
  <si>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</si>
  <si>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</si>
  <si>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</si>
  <si>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</si>
  <si>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</si>
  <si>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</si>
  <si>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</si>
  <si>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</si>
  <si>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</si>
  <si>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</si>
  <si>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</si>
  <si>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</si>
  <si>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</si>
  <si>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</si>
  <si>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</si>
  <si>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</si>
  <si>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</si>
  <si>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</si>
  <si>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</si>
  <si>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</si>
  <si>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</si>
  <si>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</si>
  <si>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</si>
  <si>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</si>
  <si>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</si>
  <si>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</si>
  <si>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</si>
  <si>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</si>
  <si>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</si>
  <si>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</si>
  <si>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</si>
  <si>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</si>
  <si>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</si>
  <si>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</si>
  <si>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</si>
  <si>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</si>
  <si>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</si>
  <si>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</si>
  <si>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</si>
  <si>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</si>
  <si>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</si>
  <si>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</si>
  <si>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</si>
  <si>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</si>
  <si>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</si>
  <si>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</si>
  <si>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</si>
  <si>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</si>
  <si>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</si>
  <si>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</si>
  <si>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</si>
  <si>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</si>
  <si>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</si>
  <si>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</si>
  <si>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</si>
  <si>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</si>
  <si>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</si>
  <si>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</si>
  <si>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</si>
  <si>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</si>
  <si>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</si>
  <si>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</si>
  <si>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</si>
  <si>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</si>
  <si>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</si>
  <si>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</si>
  <si>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</si>
  <si>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</si>
  <si>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</si>
  <si>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</si>
  <si>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</si>
  <si>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</si>
  <si>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</si>
  <si>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</si>
  <si>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</si>
  <si>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</si>
  <si>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</si>
  <si>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</si>
  <si>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</si>
  <si>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</si>
  <si>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</si>
  <si>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</si>
  <si>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</si>
  <si>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</si>
  <si>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</si>
  <si>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</si>
  <si>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</si>
  <si>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</si>
  <si>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</si>
  <si>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</si>
  <si>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</si>
  <si>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</si>
  <si>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</si>
  <si>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</si>
  <si>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</si>
  <si>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</si>
  <si>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</si>
  <si>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</si>
  <si>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</si>
  <si>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</si>
  <si>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</si>
  <si>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</si>
  <si>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</si>
  <si>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</si>
  <si>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</si>
  <si>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</si>
  <si>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</si>
  <si>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</si>
  <si>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</si>
  <si>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</si>
  <si>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</si>
  <si>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</si>
  <si>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</si>
  <si>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</si>
  <si>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</si>
  <si>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</si>
  <si>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</si>
  <si>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</si>
  <si>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</si>
  <si>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</si>
  <si>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</si>
  <si>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</si>
  <si>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</si>
  <si>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</si>
  <si>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</si>
  <si>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</si>
  <si>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</si>
  <si>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</si>
  <si>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</si>
  <si>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</si>
  <si>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</si>
  <si>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</si>
  <si>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</si>
  <si>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</si>
  <si>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</si>
  <si>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</si>
  <si>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</si>
  <si>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</si>
  <si>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</si>
  <si>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</si>
  <si>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</si>
  <si>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</si>
  <si>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</si>
  <si>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</si>
  <si>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</si>
  <si>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</si>
  <si>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</si>
  <si>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</si>
  <si>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</si>
  <si>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</si>
  <si>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</si>
  <si>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</si>
  <si>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</si>
  <si>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</si>
  <si>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</si>
  <si>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</si>
  <si>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</si>
  <si>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</si>
  <si>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</si>
  <si>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</si>
  <si>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</si>
  <si>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</si>
  <si>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</si>
  <si>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</si>
  <si>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</si>
  <si>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</si>
  <si>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</si>
  <si>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</si>
  <si>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</si>
  <si>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</si>
  <si>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</si>
  <si>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</si>
  <si>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</si>
  <si>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</si>
  <si>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</si>
  <si>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</si>
  <si>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</si>
  <si>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</si>
  <si>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</si>
  <si>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</si>
  <si>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</si>
  <si>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</si>
  <si>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</si>
  <si>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</si>
  <si>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</si>
  <si>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</si>
  <si>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</si>
  <si>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</si>
  <si>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</si>
  <si>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</si>
  <si>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</si>
  <si>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</si>
  <si>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</si>
  <si>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</si>
  <si>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</si>
  <si>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</si>
  <si>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</si>
  <si>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</si>
  <si>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</si>
  <si>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</si>
  <si>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</si>
  <si>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</si>
  <si>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</si>
  <si>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</si>
  <si>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</si>
  <si>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</si>
  <si>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</si>
  <si>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</si>
  <si>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</si>
  <si>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</si>
  <si>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</si>
  <si>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</si>
  <si>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</si>
  <si>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</si>
  <si>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</si>
  <si>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</si>
  <si>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</si>
  <si>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</si>
  <si>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</si>
  <si>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</si>
  <si>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</si>
  <si>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</si>
  <si>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</si>
  <si>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</si>
  <si>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</si>
  <si>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</si>
  <si>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</si>
  <si>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</si>
  <si>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</si>
  <si>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</si>
  <si>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</si>
  <si>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</si>
  <si>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</si>
  <si>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</si>
  <si>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</si>
  <si>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</si>
  <si>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</si>
  <si>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</si>
  <si>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</si>
  <si>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</si>
  <si>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</si>
  <si>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</si>
  <si>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</si>
  <si>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</si>
  <si>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</si>
  <si>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</si>
  <si>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</si>
  <si>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</si>
  <si>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</si>
  <si>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</si>
  <si>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</si>
  <si>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</si>
  <si>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</si>
  <si>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</si>
  <si>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</si>
  <si>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</si>
  <si>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</si>
  <si>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</si>
  <si>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</si>
  <si>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</si>
  <si>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</si>
  <si>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</si>
  <si>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</si>
  <si>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</si>
  <si>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</si>
  <si>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</si>
  <si>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</si>
  <si>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</si>
  <si>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</si>
  <si>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</si>
  <si>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</si>
  <si>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</si>
  <si>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</si>
  <si>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</si>
  <si>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</si>
  <si>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</si>
  <si>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</si>
  <si>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</si>
  <si>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</si>
  <si>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</si>
  <si>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</si>
  <si>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</si>
  <si>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</si>
  <si>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</si>
  <si>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</si>
  <si>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</si>
  <si>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</si>
  <si>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</si>
  <si>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</si>
  <si>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</si>
  <si>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</si>
  <si>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</si>
  <si>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</si>
  <si>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</si>
  <si>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</si>
  <si>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</si>
  <si>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</si>
  <si>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</si>
  <si>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</si>
  <si>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</si>
  <si>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</si>
  <si>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</si>
  <si>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</si>
  <si>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</si>
  <si>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</si>
  <si>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</si>
  <si>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</si>
  <si>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</si>
  <si>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</si>
  <si>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</si>
  <si>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</si>
  <si>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</si>
  <si>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</si>
  <si>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</si>
  <si>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</si>
  <si>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</si>
  <si>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</si>
  <si>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</si>
  <si>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</si>
  <si>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</si>
  <si>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</si>
  <si>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</si>
  <si>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</si>
  <si>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</si>
  <si>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</si>
  <si>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</si>
  <si>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</si>
  <si>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</si>
  <si>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</si>
  <si>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</si>
  <si>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</si>
  <si>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</si>
  <si>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</si>
  <si>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</si>
  <si>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</si>
  <si>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</si>
  <si>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</si>
  <si>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</si>
  <si>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</si>
  <si>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</si>
  <si>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</si>
  <si>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</si>
  <si>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</si>
  <si>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</si>
  <si>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</si>
  <si>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</si>
  <si>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</si>
  <si>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</si>
  <si>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</si>
  <si>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</si>
  <si>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</si>
  <si>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</si>
  <si>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</si>
  <si>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</si>
  <si>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</si>
  <si>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</si>
  <si>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</si>
  <si>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</si>
  <si>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</si>
  <si>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</si>
  <si>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</si>
  <si>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</si>
  <si>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</si>
  <si>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</si>
  <si>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</si>
  <si>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</si>
  <si>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</si>
  <si>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</si>
  <si>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</si>
  <si>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</si>
  <si>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</si>
  <si>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</si>
  <si>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</si>
  <si>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</si>
  <si>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</si>
  <si>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</si>
  <si>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</si>
  <si>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</si>
  <si>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</si>
  <si>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</si>
  <si>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</si>
  <si>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</si>
  <si>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</si>
  <si>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</si>
  <si>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</si>
  <si>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</si>
  <si>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</si>
  <si>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</si>
  <si>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</si>
  <si>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</si>
  <si>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</si>
  <si>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</si>
  <si>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</si>
  <si>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</si>
  <si>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</si>
  <si>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</si>
  <si>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</si>
  <si>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</si>
  <si>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</si>
  <si>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</si>
  <si>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</si>
  <si>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</si>
  <si>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</si>
  <si>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</si>
  <si>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</si>
  <si>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</si>
  <si>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</si>
  <si>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</si>
  <si>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</si>
  <si>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</si>
  <si>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</si>
  <si>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</si>
  <si>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</si>
  <si>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</si>
  <si>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</si>
  <si>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</si>
  <si>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</si>
  <si>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</si>
  <si>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</si>
  <si>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</si>
  <si>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</si>
  <si>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</si>
  <si>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</si>
  <si>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</si>
  <si>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</si>
  <si>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</si>
  <si>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</si>
  <si>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</si>
  <si>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</si>
  <si>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</si>
  <si>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</si>
  <si>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</si>
  <si>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</si>
  <si>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</si>
  <si>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</si>
  <si>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</si>
  <si>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</si>
  <si>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</si>
  <si>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</si>
  <si>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</si>
  <si>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</si>
  <si>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</si>
  <si>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</si>
  <si>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</si>
  <si>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</si>
  <si>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</si>
  <si>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</si>
  <si>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</si>
  <si>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</si>
  <si>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</si>
  <si>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</si>
  <si>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</si>
  <si>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</si>
  <si>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</si>
  <si>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</si>
  <si>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</si>
  <si>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</si>
  <si>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</si>
  <si>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</si>
  <si>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</si>
  <si>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</si>
  <si>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</si>
  <si>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</si>
  <si>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</si>
  <si>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</si>
  <si>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</si>
  <si>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</si>
  <si>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</si>
  <si>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</si>
  <si>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</si>
  <si>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</si>
  <si>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</si>
  <si>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</si>
  <si>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</si>
  <si>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</si>
  <si>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</si>
  <si>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</si>
  <si>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</si>
  <si>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</si>
  <si>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</si>
  <si>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</si>
  <si>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</si>
  <si>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</si>
  <si>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</si>
  <si>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</si>
  <si>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</si>
  <si>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</si>
  <si>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</si>
  <si>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</si>
  <si>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</si>
  <si>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</si>
  <si>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</si>
  <si>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</si>
  <si>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</si>
  <si>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</si>
  <si>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</si>
  <si>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</si>
  <si>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</si>
  <si>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</si>
  <si>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</si>
  <si>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</si>
  <si>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</si>
  <si>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</si>
  <si>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</si>
  <si>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</si>
  <si>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</si>
  <si>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</si>
  <si>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</si>
  <si>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</si>
  <si>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</si>
  <si>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</si>
  <si>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</si>
  <si>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</si>
  <si>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</si>
  <si>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</si>
  <si>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</si>
  <si>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</si>
  <si>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</si>
  <si>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</si>
  <si>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</si>
  <si>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</si>
  <si>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</si>
  <si>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</si>
  <si>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</si>
  <si>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</si>
  <si>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</si>
  <si>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</si>
  <si>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</si>
  <si>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</si>
  <si>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</si>
  <si>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</si>
  <si>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</si>
  <si>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</si>
  <si>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</si>
  <si>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</si>
  <si>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</si>
  <si>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</si>
  <si>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</si>
  <si>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</si>
  <si>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</si>
  <si>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</si>
  <si>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</si>
  <si>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</si>
  <si>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</si>
  <si>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</si>
  <si>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</si>
  <si>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</si>
  <si>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</si>
  <si>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</si>
  <si>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</si>
  <si>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</si>
  <si>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</si>
  <si>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</si>
  <si>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</si>
  <si>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</si>
  <si>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</si>
  <si>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</si>
  <si>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</si>
  <si>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</si>
  <si>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</si>
  <si>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</si>
  <si>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</si>
  <si>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</si>
  <si>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</si>
  <si>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</si>
  <si>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</si>
  <si>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</si>
  <si>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</si>
  <si>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</si>
  <si>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</si>
  <si>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</si>
  <si>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</si>
  <si>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</si>
  <si>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</si>
  <si>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</si>
  <si>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</si>
  <si>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</si>
  <si>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</si>
  <si>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</si>
  <si>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</si>
  <si>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</si>
  <si>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</si>
  <si>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</si>
  <si>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</si>
  <si>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</si>
  <si>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</si>
  <si>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</si>
  <si>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</si>
  <si>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</si>
  <si>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</si>
  <si>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</si>
  <si>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</si>
  <si>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</si>
  <si>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</si>
  <si>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</si>
  <si>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</si>
  <si>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</si>
  <si>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</si>
  <si>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</si>
  <si>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</si>
  <si>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</si>
  <si>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</si>
  <si>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</si>
  <si>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</si>
  <si>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</si>
  <si>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</si>
  <si>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</si>
  <si>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</si>
  <si>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</si>
  <si>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</si>
  <si>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</si>
  <si>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</si>
  <si>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</si>
  <si>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</si>
  <si>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</si>
  <si>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</si>
  <si>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</si>
  <si>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</si>
  <si>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</si>
  <si>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</si>
  <si>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</si>
  <si>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</si>
  <si>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</si>
  <si>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</si>
  <si>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</si>
  <si>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</si>
  <si>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</si>
  <si>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</si>
  <si>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</si>
  <si>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</si>
  <si>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</si>
  <si>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</si>
  <si>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</si>
  <si>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</si>
  <si>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</si>
  <si>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</si>
  <si>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</si>
  <si>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</si>
  <si>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</si>
  <si>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</si>
  <si>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</si>
  <si>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</si>
  <si>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</si>
  <si>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</si>
  <si>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</si>
  <si>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</si>
  <si>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</si>
  <si>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</si>
  <si>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</si>
  <si>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</si>
  <si>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</si>
  <si>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</si>
  <si>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</si>
  <si>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</si>
  <si>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</si>
  <si>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</si>
  <si>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</si>
  <si>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</si>
  <si>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</si>
  <si>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</si>
  <si>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</si>
  <si>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</si>
  <si>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</si>
  <si>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</si>
  <si>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</si>
  <si>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</si>
  <si>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</si>
  <si>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</si>
  <si>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</si>
  <si>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</si>
  <si>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</si>
  <si>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</si>
  <si>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</si>
  <si>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</si>
  <si>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</si>
  <si>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</si>
  <si>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</si>
  <si>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</si>
  <si>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</si>
  <si>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</si>
  <si>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</si>
  <si>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</si>
  <si>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</si>
  <si>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</si>
  <si>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</si>
  <si>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</si>
  <si>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</si>
  <si>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</si>
  <si>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</si>
  <si>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</si>
  <si>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</si>
  <si>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</si>
  <si>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</si>
  <si>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</si>
  <si>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</si>
  <si>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</si>
  <si>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</si>
  <si>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</si>
  <si>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</si>
  <si>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</si>
  <si>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</si>
  <si>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</si>
  <si>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</si>
  <si>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</si>
  <si>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</si>
  <si>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</si>
  <si>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</si>
  <si>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</si>
  <si>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</si>
  <si>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</si>
  <si>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</si>
  <si>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</si>
  <si>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</si>
  <si>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</si>
  <si>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</si>
  <si>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</si>
  <si>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</si>
  <si>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</si>
  <si>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</si>
  <si>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</si>
  <si>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</si>
  <si>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</si>
  <si>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</si>
  <si>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</si>
  <si>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</si>
  <si>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</si>
  <si>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</si>
  <si>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</si>
  <si>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</si>
  <si>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</si>
  <si>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</si>
  <si>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</si>
  <si>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</si>
  <si>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</si>
  <si>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</si>
  <si>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</si>
  <si>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</si>
  <si>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</si>
  <si>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</si>
  <si>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</si>
  <si>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</si>
  <si>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</si>
  <si>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</si>
  <si>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</si>
  <si>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</si>
  <si>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</si>
  <si>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</si>
  <si>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</si>
  <si>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</si>
  <si>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</si>
  <si>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</si>
  <si>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</si>
  <si>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</si>
  <si>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</si>
  <si>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</si>
  <si>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</si>
  <si>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</si>
  <si>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</si>
  <si>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</si>
  <si>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</si>
  <si>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</si>
  <si>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</si>
  <si>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</si>
  <si>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</si>
  <si>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</si>
  <si>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</si>
  <si>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</si>
  <si>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</si>
  <si>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</si>
  <si>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</si>
  <si>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</si>
  <si>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</si>
  <si>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</si>
  <si>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</si>
  <si>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</si>
  <si>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</si>
  <si>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</si>
  <si>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</si>
  <si>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</si>
  <si>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</si>
  <si>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</si>
  <si>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</si>
  <si>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</si>
  <si>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</si>
  <si>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</si>
  <si>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</si>
  <si>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</si>
  <si>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</si>
  <si>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</si>
  <si>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</si>
  <si>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</si>
  <si>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</si>
  <si>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</si>
  <si>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</si>
  <si>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</si>
  <si>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</si>
  <si>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</si>
  <si>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</si>
  <si>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</si>
  <si>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</si>
  <si>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</si>
  <si>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</si>
  <si>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</si>
  <si>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</si>
  <si>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</si>
  <si>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</si>
  <si>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</si>
  <si>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</si>
  <si>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</si>
  <si>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</si>
  <si>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</si>
  <si>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</si>
  <si>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</si>
  <si>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</si>
  <si>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</si>
  <si>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</si>
  <si>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</si>
  <si>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</si>
  <si>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</si>
  <si>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</si>
  <si>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</si>
  <si>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</si>
  <si>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</si>
  <si>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</si>
  <si>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</si>
  <si>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</si>
  <si>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</si>
  <si>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</si>
  <si>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</si>
  <si>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</si>
  <si>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</si>
  <si>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</si>
  <si>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</si>
  <si>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</si>
  <si>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</si>
  <si>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</si>
  <si>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</si>
  <si>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</si>
  <si>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</si>
  <si>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</si>
  <si>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</si>
  <si>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</si>
  <si>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</si>
  <si>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</si>
  <si>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</si>
  <si>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</si>
  <si>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</si>
  <si>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</si>
  <si>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</si>
  <si>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</si>
  <si>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</si>
  <si>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</si>
  <si>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</si>
  <si>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</si>
  <si>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</si>
  <si>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</si>
  <si>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</si>
  <si>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</si>
  <si>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</si>
  <si>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</si>
  <si>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</si>
  <si>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</si>
  <si>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</si>
  <si>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</si>
  <si>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</si>
  <si>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</si>
  <si>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</si>
  <si>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</si>
  <si>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</si>
  <si>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</si>
  <si>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</si>
  <si>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</si>
  <si>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</si>
  <si>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</si>
  <si>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</si>
  <si>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</si>
  <si>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</si>
  <si>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</si>
  <si>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</si>
  <si>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</si>
  <si>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</si>
  <si>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</si>
  <si>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</si>
  <si>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</si>
  <si>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</si>
  <si>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</si>
  <si>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</si>
  <si>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</si>
  <si>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</si>
  <si>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</si>
  <si>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</si>
  <si>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</si>
  <si>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</si>
  <si>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</si>
  <si>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</si>
  <si>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</si>
  <si>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</si>
  <si>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</si>
  <si>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</si>
  <si>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</si>
  <si>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</si>
  <si>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</si>
  <si>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</si>
  <si>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</si>
  <si>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</si>
  <si>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</si>
  <si>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</si>
  <si>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</si>
  <si>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</si>
  <si>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</si>
  <si>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</si>
  <si>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</si>
  <si>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</si>
  <si>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</si>
  <si>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</si>
  <si>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</si>
  <si>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</si>
  <si>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</si>
  <si>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</si>
  <si>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</si>
  <si>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</si>
  <si>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</si>
  <si>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</si>
  <si>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</si>
  <si>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</si>
  <si>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</si>
  <si>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</si>
  <si>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</si>
  <si>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</si>
  <si>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</si>
  <si>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</si>
  <si>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</si>
  <si>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</si>
  <si>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</si>
  <si>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</si>
  <si>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</si>
  <si>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</si>
  <si>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</si>
  <si>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</si>
  <si>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</si>
  <si>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</si>
  <si>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</si>
  <si>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</si>
  <si>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</si>
  <si>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</si>
  <si>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</si>
  <si>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</si>
  <si>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</si>
  <si>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</si>
  <si>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</si>
  <si>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</si>
  <si>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</si>
  <si>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</si>
  <si>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</si>
  <si>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</si>
  <si>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</si>
  <si>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</si>
  <si>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</si>
  <si>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</si>
  <si>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</si>
  <si>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</si>
  <si>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</si>
  <si>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</si>
  <si>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</si>
  <si>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</si>
  <si>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</si>
  <si>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</si>
  <si>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</si>
  <si>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</si>
  <si>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</si>
  <si>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</si>
  <si>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</si>
  <si>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</si>
  <si>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</si>
  <si>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</si>
  <si>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</si>
  <si>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</si>
  <si>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</si>
  <si>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</si>
  <si>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</si>
  <si>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</si>
  <si>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</si>
  <si>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</si>
  <si>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</si>
  <si>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</si>
  <si>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</si>
  <si>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</si>
  <si>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</si>
  <si>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</si>
  <si>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</si>
  <si>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</si>
  <si>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</si>
  <si>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</si>
  <si>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</si>
  <si>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</si>
  <si>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</si>
  <si>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</si>
  <si>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</si>
  <si>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</si>
  <si>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</si>
  <si>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</si>
  <si>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</si>
  <si>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</si>
  <si>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</si>
  <si>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</si>
  <si>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</si>
  <si>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</si>
  <si>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</si>
  <si>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</si>
  <si>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</si>
  <si>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</si>
  <si>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</si>
  <si>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</si>
  <si>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</si>
  <si>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</si>
  <si>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</si>
  <si>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</si>
  <si>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</si>
  <si>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</si>
  <si>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</si>
  <si>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</si>
  <si>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</si>
  <si>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</si>
  <si>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</si>
  <si>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</si>
  <si>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</si>
  <si>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</si>
  <si>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</si>
  <si>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</si>
  <si>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</si>
  <si>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</si>
  <si>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</si>
  <si>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</si>
  <si>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</si>
  <si>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</si>
  <si>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</si>
  <si>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</si>
  <si>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</si>
  <si>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</si>
  <si>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</si>
  <si>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</si>
  <si>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</si>
  <si>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</si>
  <si>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</si>
  <si>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</si>
  <si>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</si>
  <si>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</si>
  <si>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</si>
  <si>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</si>
  <si>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</si>
  <si>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</si>
  <si>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</si>
  <si>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</si>
  <si>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</si>
  <si>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</si>
  <si>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</si>
  <si>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</si>
  <si>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</si>
  <si>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</si>
  <si>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</si>
  <si>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</si>
  <si>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</si>
  <si>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</si>
  <si>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</si>
  <si>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</si>
  <si>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</si>
  <si>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</si>
  <si>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</si>
  <si>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</si>
  <si>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</si>
  <si>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</si>
  <si>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</si>
  <si>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</si>
  <si>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</si>
  <si>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</si>
  <si>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</si>
  <si>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</si>
  <si>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</si>
  <si>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</si>
  <si>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</si>
  <si>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</si>
  <si>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</si>
  <si>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</si>
  <si>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</si>
  <si>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</si>
  <si>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</si>
  <si>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</si>
  <si>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</si>
  <si>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</si>
  <si>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</si>
  <si>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</si>
  <si>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</si>
  <si>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</si>
  <si>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</si>
  <si>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</si>
  <si>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</si>
  <si>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</si>
  <si>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</si>
  <si>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</si>
  <si>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</si>
  <si>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</si>
  <si>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</si>
  <si>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</si>
  <si>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</si>
  <si>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</si>
  <si>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</si>
  <si>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</si>
  <si>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</si>
  <si>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</si>
  <si>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</si>
  <si>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</si>
  <si>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</si>
  <si>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</si>
  <si>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</si>
  <si>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</si>
  <si>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</si>
  <si>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</si>
  <si>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</si>
  <si>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</si>
  <si>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</si>
  <si>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</si>
  <si>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</si>
  <si>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</si>
  <si>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</si>
  <si>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</si>
  <si>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</si>
  <si>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</si>
  <si>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</si>
  <si>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</si>
  <si>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</si>
  <si>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</si>
  <si>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</si>
  <si>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</si>
  <si>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</si>
  <si>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</si>
  <si>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</si>
  <si>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</si>
  <si>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</si>
  <si>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</si>
  <si>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</si>
  <si>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</si>
  <si>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</si>
  <si>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</si>
  <si>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</si>
  <si>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</si>
  <si>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</si>
  <si>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</si>
  <si>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</si>
  <si>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</si>
  <si>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</si>
  <si>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</si>
  <si>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</si>
  <si>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</si>
  <si>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</si>
  <si>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</si>
  <si>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</si>
  <si>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</si>
  <si>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</si>
  <si>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</si>
  <si>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</si>
  <si>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</si>
  <si>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</si>
  <si>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</si>
  <si>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</si>
  <si>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</si>
  <si>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</si>
  <si>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</si>
  <si>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</si>
  <si>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</si>
  <si>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</si>
  <si>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</si>
  <si>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</si>
  <si>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</si>
  <si>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</si>
  <si>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</si>
  <si>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</si>
  <si>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</si>
  <si>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</si>
  <si>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</si>
  <si>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</si>
  <si>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</si>
  <si>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</si>
  <si>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</si>
  <si>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</si>
  <si>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</si>
  <si>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</si>
  <si>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</si>
  <si>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</si>
  <si>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</si>
  <si>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</si>
  <si>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</si>
  <si>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</si>
  <si>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</si>
  <si>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</si>
  <si>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</si>
  <si>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</si>
  <si>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</si>
  <si>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</si>
  <si>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</si>
  <si>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</si>
  <si>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</si>
  <si>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</si>
  <si>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</si>
  <si>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</si>
  <si>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</si>
  <si>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</si>
  <si>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</si>
  <si>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</si>
  <si>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</si>
  <si>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</si>
  <si>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</si>
  <si>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</si>
  <si>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</si>
  <si>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</si>
  <si>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</si>
  <si>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</si>
  <si>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</si>
  <si>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</si>
  <si>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</si>
  <si>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</si>
  <si>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</si>
  <si>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</si>
  <si>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</si>
  <si>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</si>
  <si>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</si>
  <si>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</si>
  <si>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</si>
  <si>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</si>
  <si>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</si>
  <si>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</si>
  <si>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</si>
  <si>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</si>
  <si>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</si>
  <si>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</si>
  <si>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</si>
  <si>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</si>
  <si>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</si>
  <si>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</si>
  <si>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</si>
  <si>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</si>
  <si>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</si>
  <si>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</si>
  <si>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</si>
  <si>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</si>
  <si>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</si>
  <si>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</si>
  <si>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</si>
  <si>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</si>
  <si>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</si>
  <si>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</si>
  <si>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</si>
  <si>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</si>
  <si>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</si>
  <si>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</si>
  <si>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</si>
  <si>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</si>
  <si>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</si>
  <si>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</si>
  <si>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</si>
  <si>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</si>
  <si>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</si>
  <si>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</si>
  <si>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</si>
  <si>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</si>
  <si>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</si>
  <si>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</si>
  <si>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</si>
  <si>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</si>
  <si>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</si>
  <si>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</si>
  <si>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</si>
  <si>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</si>
  <si>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</si>
  <si>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</si>
  <si>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</si>
  <si>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</si>
  <si>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</si>
  <si>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</si>
  <si>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</si>
  <si>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</si>
  <si>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</si>
  <si>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</si>
  <si>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</si>
  <si>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</si>
  <si>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</si>
  <si>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</si>
  <si>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</si>
  <si>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</si>
  <si>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</si>
  <si>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</si>
  <si>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</si>
  <si>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</si>
  <si>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</si>
  <si>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</si>
  <si>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</si>
  <si>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</si>
  <si>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</si>
  <si>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</si>
  <si>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</si>
  <si>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</si>
  <si>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</si>
  <si>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</si>
  <si>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</si>
  <si>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</si>
  <si>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</si>
  <si>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</si>
  <si>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</si>
  <si>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</si>
  <si>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</si>
  <si>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</si>
  <si>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</si>
  <si>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</si>
  <si>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</si>
  <si>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</si>
  <si>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</si>
  <si>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</si>
  <si>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</si>
  <si>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</si>
  <si>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</si>
  <si>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</si>
  <si>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</si>
  <si>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</si>
  <si>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</si>
  <si>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</si>
  <si>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</si>
  <si>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</si>
  <si>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</si>
  <si>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</si>
  <si>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</si>
  <si>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</si>
  <si>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</si>
  <si>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</si>
  <si>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</si>
  <si>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</si>
  <si>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</si>
  <si>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</si>
  <si>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</si>
  <si>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</si>
  <si>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</si>
  <si>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</si>
  <si>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</si>
  <si>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</si>
  <si>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</si>
  <si>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</si>
  <si>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</si>
  <si>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</si>
  <si>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</si>
  <si>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</si>
  <si>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</si>
  <si>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</si>
  <si>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</si>
  <si>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</si>
  <si>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</si>
  <si>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</si>
  <si>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</si>
  <si>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</si>
  <si>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</si>
  <si>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</si>
  <si>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</si>
  <si>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</si>
  <si>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</si>
  <si>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</si>
  <si>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</si>
  <si>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</si>
  <si>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</si>
  <si>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</si>
  <si>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</si>
  <si>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</si>
  <si>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</si>
  <si>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</si>
  <si>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</si>
  <si>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</si>
  <si>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</si>
  <si>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</si>
  <si>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</si>
  <si>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</si>
  <si>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</si>
  <si>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</si>
  <si>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</si>
  <si>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</si>
  <si>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</si>
  <si>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</si>
  <si>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</si>
  <si>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</si>
  <si>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</si>
  <si>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</si>
  <si>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</si>
  <si>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</si>
  <si>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</si>
  <si>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</si>
  <si>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</si>
  <si>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</si>
  <si>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</si>
  <si>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</si>
  <si>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</si>
  <si>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</si>
  <si>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</si>
  <si>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</si>
  <si>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</si>
  <si>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</si>
  <si>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</si>
  <si>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</si>
  <si>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</si>
  <si>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</si>
  <si>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</si>
  <si>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</si>
  <si>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</si>
  <si>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</si>
  <si>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</si>
  <si>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</si>
  <si>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</si>
  <si>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</si>
  <si>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</si>
  <si>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</si>
  <si>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</si>
  <si>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</si>
  <si>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</si>
  <si>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</si>
  <si>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</si>
  <si>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</si>
  <si>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</si>
  <si>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</si>
  <si>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</si>
  <si>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</si>
  <si>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</si>
  <si>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</si>
  <si>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</si>
  <si>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</si>
  <si>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</si>
  <si>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</si>
  <si>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</si>
  <si>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</si>
  <si>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</si>
  <si>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</si>
  <si>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</si>
  <si>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</si>
  <si>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</si>
  <si>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</si>
  <si>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</si>
  <si>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</si>
  <si>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</si>
  <si>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</si>
  <si>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</si>
  <si>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</si>
  <si>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</si>
  <si>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</si>
  <si>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</si>
  <si>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</si>
  <si>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</si>
  <si>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</si>
  <si>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</si>
  <si>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</si>
  <si>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</si>
  <si>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</si>
  <si>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</si>
  <si>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</si>
  <si>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</si>
  <si>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</si>
  <si>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</si>
  <si>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</si>
  <si>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</si>
  <si>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</si>
  <si>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</si>
  <si>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</si>
  <si>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</si>
  <si>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</si>
  <si>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</si>
  <si>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</si>
  <si>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</si>
  <si>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</si>
  <si>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</si>
  <si>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</si>
  <si>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</si>
  <si>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</si>
  <si>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</si>
  <si>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</si>
  <si>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</si>
  <si>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</si>
  <si>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</si>
  <si>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</si>
  <si>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</si>
  <si>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</si>
  <si>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</si>
  <si>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</si>
  <si>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</si>
  <si>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</si>
  <si>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</si>
  <si>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</si>
  <si>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</si>
  <si>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</si>
  <si>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</si>
  <si>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</si>
  <si>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</si>
  <si>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</si>
  <si>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</si>
  <si>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</si>
  <si>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</si>
  <si>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</si>
  <si>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</si>
  <si>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</si>
  <si>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</si>
  <si>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</si>
  <si>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</si>
  <si>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</si>
  <si>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</si>
  <si>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</si>
  <si>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</si>
  <si>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</si>
  <si>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</si>
  <si>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</si>
  <si>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</si>
  <si>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</si>
  <si>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</si>
  <si>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</si>
  <si>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</si>
  <si>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</si>
  <si>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</si>
  <si>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</si>
  <si>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</si>
  <si>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</si>
  <si>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</si>
  <si>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</si>
  <si>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</si>
  <si>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</si>
  <si>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</si>
  <si>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</si>
  <si>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</si>
  <si>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</si>
  <si>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</si>
  <si>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</si>
  <si>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</si>
  <si>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</si>
  <si>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</si>
  <si>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</si>
  <si>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</si>
  <si>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</si>
  <si>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</si>
  <si>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</si>
  <si>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</si>
  <si>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</si>
  <si>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</si>
  <si>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</si>
  <si>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</si>
  <si>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</si>
  <si>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</si>
  <si>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</si>
  <si>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</si>
  <si>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</si>
  <si>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</si>
  <si>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</si>
  <si>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</si>
  <si>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</si>
  <si>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</si>
  <si>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</si>
  <si>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</si>
  <si>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</si>
  <si>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</si>
  <si>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</si>
  <si>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</si>
  <si>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</si>
  <si>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</si>
  <si>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</si>
  <si>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</si>
  <si>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</si>
  <si>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</si>
  <si>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</si>
  <si>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</si>
  <si>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</si>
  <si>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</si>
  <si>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</si>
  <si>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</si>
  <si>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</si>
  <si>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</si>
  <si>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</si>
  <si>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</si>
  <si>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</si>
  <si>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</si>
  <si>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</si>
  <si>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</si>
  <si>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</si>
  <si>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</si>
  <si>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</si>
  <si>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</si>
  <si>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</si>
  <si>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</si>
  <si>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</si>
  <si>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</si>
  <si>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</si>
  <si>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</si>
  <si>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</si>
  <si>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</si>
  <si>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</si>
  <si>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</si>
  <si>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</si>
  <si>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</si>
  <si>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</si>
  <si>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</si>
  <si>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</si>
  <si>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</si>
  <si>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</si>
  <si>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</si>
  <si>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</si>
  <si>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</si>
  <si>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</si>
  <si>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</si>
  <si>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</si>
  <si>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</si>
  <si>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</si>
  <si>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</si>
  <si>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</si>
  <si>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</si>
  <si>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</si>
  <si>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</si>
  <si>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</si>
  <si>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</si>
  <si>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</si>
  <si>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</si>
  <si>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</si>
  <si>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</si>
  <si>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</si>
  <si>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</si>
  <si>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</si>
  <si>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</si>
  <si>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</si>
  <si>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</si>
  <si>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</si>
  <si>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</si>
  <si>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</si>
  <si>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</si>
  <si>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</si>
  <si>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</si>
  <si>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</si>
  <si>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</si>
  <si>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</si>
  <si>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</si>
  <si>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</si>
  <si>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</si>
  <si>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</si>
  <si>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</si>
  <si>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</si>
  <si>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</si>
  <si>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</si>
  <si>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</si>
  <si>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</si>
  <si>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</si>
  <si>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</si>
  <si>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</si>
  <si>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</si>
  <si>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</si>
  <si>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</si>
  <si>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</si>
  <si>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</si>
  <si>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</si>
  <si>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</si>
  <si>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</si>
  <si>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</si>
  <si>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</si>
  <si>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</si>
  <si>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</si>
  <si>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</si>
  <si>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</si>
  <si>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</si>
  <si>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</si>
  <si>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</si>
  <si>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</si>
  <si>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</si>
  <si>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</si>
  <si>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</si>
  <si>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</si>
  <si>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</si>
  <si>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</si>
  <si>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</si>
  <si>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</si>
  <si>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</si>
  <si>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</si>
  <si>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</si>
  <si>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</si>
  <si>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</si>
  <si>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</si>
  <si>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</si>
  <si>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</si>
  <si>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</si>
  <si>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</si>
  <si>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</si>
  <si>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</si>
  <si>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</si>
  <si>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</si>
  <si>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</si>
  <si>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</si>
  <si>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</si>
  <si>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</si>
  <si>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</si>
  <si>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</si>
  <si>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</si>
  <si>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</si>
  <si>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</si>
  <si>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</si>
  <si>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</si>
  <si>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</si>
  <si>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</si>
  <si>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</si>
  <si>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</si>
  <si>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</si>
  <si>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</si>
  <si>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</si>
  <si>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</si>
  <si>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</si>
  <si>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</si>
  <si>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</si>
  <si>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</si>
  <si>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</si>
  <si>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</si>
  <si>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</si>
  <si>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</si>
  <si>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</si>
  <si>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</si>
  <si>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</si>
  <si>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</si>
  <si>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</si>
  <si>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</si>
  <si>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</si>
  <si>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</si>
  <si>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</si>
  <si>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</si>
  <si>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</si>
  <si>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</si>
  <si>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</si>
  <si>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</si>
  <si>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</si>
  <si>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</si>
  <si>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</si>
  <si>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</si>
  <si>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</si>
  <si>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</si>
  <si>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</si>
  <si>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</si>
  <si>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</si>
  <si>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</si>
  <si>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</si>
  <si>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</si>
  <si>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</si>
  <si>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</si>
  <si>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</si>
  <si>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</si>
  <si>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</si>
  <si>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</si>
  <si>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</si>
  <si>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</si>
  <si>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</si>
  <si>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</si>
  <si>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</si>
  <si>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</si>
  <si>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</si>
  <si>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</si>
  <si>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</si>
  <si>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</si>
  <si>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</si>
  <si>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</si>
  <si>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</si>
  <si>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</si>
  <si>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</si>
  <si>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</si>
  <si>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</si>
  <si>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</si>
  <si>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</si>
  <si>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</si>
  <si>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</si>
  <si>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</si>
  <si>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</si>
  <si>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</si>
  <si>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</si>
  <si>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</si>
  <si>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</si>
  <si>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</si>
  <si>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</si>
  <si>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</si>
  <si>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</si>
  <si>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</si>
  <si>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</si>
  <si>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</si>
  <si>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</si>
  <si>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</si>
  <si>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</si>
  <si>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</si>
  <si>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</si>
  <si>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</si>
  <si>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</si>
  <si>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</si>
  <si>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</si>
  <si>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</si>
  <si>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</si>
  <si>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</si>
  <si>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</si>
  <si>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</si>
  <si>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</si>
  <si>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</si>
  <si>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</si>
  <si>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</si>
  <si>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</si>
  <si>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</si>
  <si>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</si>
  <si>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</si>
  <si>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</si>
  <si>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</si>
  <si>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</si>
  <si>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</si>
  <si>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</si>
  <si>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</si>
  <si>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</si>
  <si>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</si>
  <si>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</si>
  <si>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</si>
  <si>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</si>
  <si>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</si>
  <si>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</si>
  <si>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</si>
  <si>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</si>
  <si>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</si>
  <si>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</si>
  <si>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</si>
  <si>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</si>
  <si>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</si>
  <si>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</si>
  <si>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</si>
  <si>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</si>
  <si>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</si>
  <si>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</si>
  <si>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</si>
  <si>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</si>
  <si>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</si>
  <si>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</si>
  <si>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</si>
  <si>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</si>
  <si>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</si>
  <si>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</si>
  <si>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</si>
  <si>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</si>
  <si>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</si>
  <si>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</si>
  <si>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</si>
  <si>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</si>
  <si>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</si>
  <si>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</si>
  <si>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</si>
  <si>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</si>
  <si>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</si>
  <si>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</si>
  <si>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</si>
  <si>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</si>
  <si>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</si>
  <si>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</si>
  <si>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</si>
  <si>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</si>
  <si>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</si>
  <si>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</si>
  <si>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</si>
  <si>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</si>
  <si>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</si>
  <si>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</si>
  <si>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</si>
  <si>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</si>
  <si>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</si>
  <si>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</si>
  <si>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</si>
  <si>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</si>
  <si>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</si>
  <si>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</si>
  <si>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</si>
  <si>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</si>
  <si>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</si>
  <si>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</si>
  <si>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</si>
  <si>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</si>
  <si>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</si>
  <si>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</si>
  <si>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</si>
  <si>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</si>
  <si>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</si>
  <si>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</si>
  <si>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</si>
  <si>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</si>
  <si>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</si>
  <si>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</si>
  <si>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</si>
  <si>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</si>
  <si>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</si>
  <si>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</si>
  <si>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</si>
  <si>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</si>
  <si>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</si>
  <si>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</si>
  <si>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</si>
  <si>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</si>
  <si>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</si>
  <si>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</si>
  <si>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</si>
  <si>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</si>
  <si>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</si>
  <si>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</si>
  <si>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</si>
  <si>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</si>
  <si>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</si>
  <si>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</si>
  <si>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</si>
  <si>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</si>
  <si>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</si>
  <si>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</si>
  <si>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</si>
  <si>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</si>
  <si>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</si>
  <si>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</si>
  <si>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</si>
  <si>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</si>
  <si>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</si>
  <si>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</si>
  <si>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</si>
  <si>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</si>
  <si>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</si>
  <si>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</si>
  <si>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</si>
  <si>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</si>
  <si>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</si>
  <si>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</si>
  <si>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</si>
  <si>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</si>
  <si>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</si>
  <si>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</si>
  <si>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</si>
  <si>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</si>
  <si>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</si>
  <si>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</si>
  <si>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</si>
  <si>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</si>
  <si>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</si>
  <si>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</si>
  <si>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</si>
  <si>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</si>
  <si>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</si>
  <si>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</si>
  <si>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</si>
  <si>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</si>
  <si>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</si>
  <si>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</si>
  <si>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</si>
  <si>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</si>
  <si>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</si>
  <si>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</si>
  <si>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</si>
  <si>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</si>
  <si>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</si>
  <si>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</si>
  <si>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</si>
  <si>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</si>
  <si>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</si>
  <si>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</si>
  <si>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</si>
  <si>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</si>
  <si>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</si>
  <si>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</si>
  <si>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</si>
  <si>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</si>
  <si>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</si>
  <si>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</si>
  <si>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</si>
  <si>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</si>
  <si>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</si>
  <si>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</si>
  <si>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</si>
  <si>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</si>
  <si>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</si>
  <si>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</si>
  <si>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</si>
  <si>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</si>
  <si>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</si>
  <si>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</si>
  <si>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</si>
  <si>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</si>
  <si>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</si>
  <si>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</si>
  <si>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</si>
  <si>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</si>
  <si>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</si>
  <si>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</si>
  <si>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</si>
  <si>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</si>
  <si>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</si>
  <si>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</si>
  <si>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</si>
  <si>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</si>
  <si>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</si>
  <si>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</si>
  <si>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</si>
  <si>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</si>
  <si>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</si>
  <si>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</si>
  <si>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</si>
  <si>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</si>
  <si>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</si>
  <si>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</si>
  <si>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</si>
  <si>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</si>
  <si>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</si>
  <si>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</si>
  <si>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</si>
  <si>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</si>
  <si>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</si>
  <si>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</si>
  <si>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</si>
  <si>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</si>
  <si>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</si>
  <si>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</si>
  <si>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</si>
  <si>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</si>
  <si>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</si>
  <si>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</si>
  <si>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</si>
  <si>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</si>
  <si>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</si>
  <si>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</si>
  <si>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</si>
  <si>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</si>
  <si>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</si>
  <si>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</si>
  <si>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</si>
  <si>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</si>
  <si>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</si>
  <si>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</si>
  <si>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</si>
  <si>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</si>
  <si>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</si>
  <si>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</si>
  <si>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</si>
  <si>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</si>
  <si>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</si>
  <si>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</si>
  <si>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</si>
  <si>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</si>
  <si>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</si>
  <si>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</si>
  <si>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</si>
  <si>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</si>
  <si>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</si>
  <si>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</si>
  <si>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</si>
  <si>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</si>
  <si>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</si>
  <si>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</si>
  <si>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</si>
  <si>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</si>
  <si>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</si>
  <si>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</si>
  <si>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</si>
  <si>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</si>
  <si>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</si>
  <si>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</si>
  <si>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</si>
  <si>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</si>
  <si>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</si>
  <si>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</si>
  <si>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</si>
  <si>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</si>
  <si>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</si>
  <si>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</si>
  <si>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</si>
  <si>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</si>
  <si>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</si>
  <si>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</si>
  <si>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</si>
  <si>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</si>
  <si>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</si>
  <si>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</si>
  <si>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</si>
  <si>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</si>
  <si>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</si>
  <si>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</si>
  <si>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</si>
  <si>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</si>
  <si>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</si>
  <si>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</si>
  <si>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</si>
  <si>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</si>
  <si>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</si>
  <si>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</si>
  <si>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</si>
  <si>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</si>
  <si>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</si>
  <si>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</si>
  <si>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</si>
  <si>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</si>
  <si>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</si>
  <si>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</si>
  <si>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</si>
  <si>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</si>
  <si>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</si>
  <si>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</si>
  <si>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</si>
  <si>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</si>
  <si>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</si>
  <si>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</si>
  <si>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</si>
  <si>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</si>
  <si>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</si>
  <si>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</si>
  <si>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</si>
  <si>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</si>
  <si>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</si>
  <si>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</si>
  <si>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</si>
  <si>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</si>
  <si>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</si>
  <si>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</si>
  <si>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</si>
  <si>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</si>
  <si>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</si>
  <si>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</si>
  <si>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</si>
  <si>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</si>
  <si>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</si>
  <si>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</si>
  <si>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</si>
  <si>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</si>
  <si>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</si>
  <si>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</si>
  <si>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</si>
  <si>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</si>
  <si>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</si>
  <si>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</si>
  <si>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</si>
  <si>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</si>
  <si>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</si>
  <si>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</si>
  <si>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</si>
  <si>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</si>
  <si>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</si>
  <si>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</si>
  <si>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</si>
  <si>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</si>
  <si>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</si>
  <si>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</si>
  <si>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</si>
  <si>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</si>
  <si>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</si>
  <si>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</si>
  <si>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</si>
  <si>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</si>
  <si>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</si>
  <si>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</si>
  <si>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</si>
  <si>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</si>
  <si>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</si>
  <si>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</si>
  <si>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</si>
  <si>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</si>
  <si>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</si>
  <si>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</si>
  <si>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</si>
  <si>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</si>
  <si>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</si>
  <si>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</si>
  <si>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</si>
  <si>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</si>
  <si>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</si>
  <si>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</si>
  <si>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</si>
  <si>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</si>
  <si>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</si>
  <si>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</si>
  <si>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</si>
  <si>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</si>
  <si>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</si>
  <si>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</si>
  <si>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</si>
  <si>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</si>
  <si>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</si>
  <si>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</si>
  <si>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</si>
  <si>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</si>
  <si>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</si>
  <si>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</si>
  <si>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</si>
  <si>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</si>
  <si>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</si>
  <si>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</si>
  <si>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</si>
  <si>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</si>
  <si>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</si>
  <si>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</si>
  <si>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</si>
  <si>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</si>
  <si>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</si>
  <si>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</si>
  <si>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</si>
  <si>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</si>
  <si>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</si>
  <si>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</si>
  <si>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</si>
  <si>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</si>
  <si>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</si>
  <si>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</si>
  <si>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</si>
  <si>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</si>
  <si>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</si>
  <si>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</si>
  <si>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</si>
  <si>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</si>
  <si>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</si>
  <si>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</si>
  <si>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</si>
  <si>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</si>
  <si>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</si>
  <si>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</si>
  <si>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</si>
  <si>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</si>
  <si>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</si>
  <si>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</si>
  <si>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</si>
  <si>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</si>
  <si>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</si>
  <si>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</si>
  <si>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</si>
  <si>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</si>
  <si>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</si>
  <si>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</si>
  <si>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</si>
  <si>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</si>
  <si>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</si>
  <si>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</si>
  <si>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</si>
  <si>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</si>
  <si>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</si>
  <si>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</si>
  <si>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</si>
  <si>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</si>
  <si>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</si>
  <si>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</si>
  <si>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</si>
  <si>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</si>
  <si>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</si>
  <si>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</si>
  <si>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</si>
  <si>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</si>
  <si>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</si>
  <si>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</si>
  <si>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</si>
  <si>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</si>
  <si>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</si>
  <si>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</si>
  <si>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</si>
  <si>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</si>
  <si>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</si>
  <si>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</si>
  <si>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</si>
  <si>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</si>
  <si>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</si>
  <si>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</si>
  <si>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</si>
  <si>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</si>
  <si>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</si>
  <si>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</si>
  <si>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</si>
  <si>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</si>
  <si>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</si>
  <si>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</si>
  <si>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</si>
  <si>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</si>
  <si>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</si>
  <si>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</si>
  <si>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</si>
  <si>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</si>
  <si>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</si>
  <si>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</si>
  <si>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</si>
  <si>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</si>
  <si>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</si>
  <si>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</si>
  <si>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</si>
  <si>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</si>
  <si>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</si>
  <si>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</si>
  <si>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</si>
  <si>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</si>
  <si>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</si>
  <si>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</si>
  <si>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</si>
  <si>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</si>
  <si>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</si>
  <si>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</si>
  <si>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</si>
  <si>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</si>
  <si>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</si>
  <si>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</si>
  <si>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</si>
  <si>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</si>
  <si>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</si>
  <si>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</si>
  <si>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</si>
  <si>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</si>
  <si>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</si>
  <si>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</si>
  <si>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</si>
  <si>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</si>
  <si>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</si>
  <si>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</si>
  <si>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</si>
  <si>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</si>
  <si>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</si>
  <si>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</si>
  <si>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</si>
  <si>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</si>
  <si>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</si>
  <si>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</si>
  <si>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</si>
  <si>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</si>
  <si>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</si>
  <si>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</si>
  <si>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</si>
  <si>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</si>
  <si>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</si>
  <si>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</si>
  <si>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</si>
  <si>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</si>
  <si>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</si>
  <si>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</si>
  <si>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</si>
  <si>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</si>
  <si>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</si>
  <si>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</si>
  <si>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</si>
  <si>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</si>
  <si>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</si>
  <si>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</si>
  <si>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</si>
  <si>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</si>
  <si>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</si>
  <si>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</si>
  <si>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</si>
  <si>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</si>
  <si>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</si>
  <si>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</si>
  <si>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</si>
  <si>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</si>
  <si>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</si>
  <si>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</si>
  <si>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</si>
  <si>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</si>
  <si>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</si>
  <si>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</si>
  <si>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</si>
  <si>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</si>
  <si>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</si>
  <si>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</si>
  <si>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</si>
  <si>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</si>
  <si>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</si>
  <si>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</si>
  <si>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</si>
  <si>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</si>
  <si>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</si>
  <si>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</si>
  <si>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</si>
  <si>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</si>
  <si>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</si>
  <si>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</si>
  <si>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</si>
  <si>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</si>
  <si>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</si>
  <si>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</si>
  <si>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</si>
  <si>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</si>
  <si>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</si>
  <si>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</si>
  <si>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</si>
  <si>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</si>
  <si>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</si>
  <si>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</si>
  <si>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</si>
  <si>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</si>
  <si>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</si>
  <si>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</si>
  <si>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</si>
  <si>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</si>
  <si>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</si>
  <si>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</si>
  <si>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</si>
  <si>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</si>
  <si>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</si>
  <si>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</si>
  <si>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</si>
  <si>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</si>
  <si>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</si>
  <si>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</si>
  <si>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</si>
  <si>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</si>
  <si>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</si>
  <si>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</si>
  <si>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</si>
  <si>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</si>
  <si>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</si>
  <si>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</si>
  <si>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</si>
  <si>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</si>
  <si>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</si>
  <si>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</si>
  <si>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</si>
  <si>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</si>
  <si>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</si>
  <si>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</si>
  <si>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</si>
  <si>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</si>
  <si>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</si>
  <si>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</si>
  <si>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</si>
  <si>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</si>
  <si>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</si>
  <si>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</si>
  <si>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</si>
  <si>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</si>
  <si>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</si>
  <si>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</si>
  <si>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</si>
  <si>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</si>
  <si>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</si>
  <si>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</si>
  <si>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</si>
  <si>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</si>
  <si>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</si>
  <si>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</si>
  <si>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</si>
  <si>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</si>
  <si>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</si>
  <si>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</si>
  <si>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</si>
  <si>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</si>
  <si>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</si>
  <si>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</si>
  <si>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</si>
  <si>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</si>
  <si>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</si>
  <si>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</si>
  <si>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</si>
  <si>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</si>
  <si>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</si>
  <si>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</si>
  <si>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</si>
  <si>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</si>
  <si>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</si>
  <si>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</si>
  <si>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</si>
  <si>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</si>
  <si>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</si>
  <si>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</si>
  <si>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</si>
  <si>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</si>
  <si>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</si>
  <si>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</si>
  <si>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</si>
  <si>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</si>
  <si>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</si>
  <si>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</si>
  <si>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</si>
  <si>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</si>
  <si>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</si>
  <si>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</si>
  <si>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</si>
  <si>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</si>
  <si>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</si>
  <si>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</si>
  <si>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</si>
  <si>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</si>
  <si>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</si>
  <si>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</si>
  <si>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</si>
  <si>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</si>
  <si>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</si>
  <si>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</si>
  <si>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</si>
  <si>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</si>
  <si>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</si>
  <si>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</si>
  <si>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</si>
  <si>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</si>
  <si>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</si>
  <si>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</si>
  <si>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</si>
  <si>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</si>
  <si>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</si>
  <si>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</si>
  <si>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</si>
  <si>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</si>
  <si>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</si>
  <si>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</si>
  <si>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</si>
  <si>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</si>
  <si>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</si>
  <si>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</si>
  <si>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</si>
  <si>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</si>
  <si>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</si>
  <si>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</si>
  <si>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</si>
  <si>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</si>
  <si>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</si>
  <si>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</si>
  <si>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</si>
  <si>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</si>
  <si>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</si>
  <si>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</si>
  <si>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</si>
  <si>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</si>
  <si>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</si>
  <si>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</si>
  <si>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</si>
  <si>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</si>
  <si>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</si>
  <si>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</si>
  <si>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</si>
  <si>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</si>
  <si>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</si>
  <si>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</si>
  <si>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</si>
  <si>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</si>
  <si>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</si>
  <si>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</si>
  <si>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</si>
  <si>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</si>
  <si>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</si>
  <si>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</si>
  <si>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</si>
  <si>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</si>
  <si>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</si>
  <si>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</si>
  <si>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</si>
  <si>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</si>
  <si>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</si>
  <si>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</si>
  <si>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</si>
  <si>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</si>
  <si>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</si>
  <si>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</si>
  <si>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</si>
  <si>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</si>
  <si>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</si>
  <si>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</si>
  <si>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</si>
  <si>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</si>
  <si>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</si>
  <si>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</si>
  <si>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</si>
  <si>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</si>
  <si>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</si>
  <si>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</si>
  <si>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</si>
  <si>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</si>
  <si>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</si>
  <si>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</si>
  <si>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</si>
  <si>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</si>
  <si>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</si>
  <si>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</si>
  <si>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</si>
  <si>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</si>
  <si>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</si>
  <si>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</si>
  <si>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</si>
  <si>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</si>
  <si>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</si>
  <si>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</si>
  <si>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</si>
  <si>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</si>
  <si>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</si>
  <si>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</si>
  <si>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</si>
  <si>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</si>
  <si>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</si>
  <si>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</si>
  <si>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</si>
  <si>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</si>
  <si>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</si>
  <si>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</si>
  <si>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</si>
  <si>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</si>
  <si>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</si>
  <si>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</si>
  <si>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</si>
  <si>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</si>
  <si>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</si>
  <si>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</si>
  <si>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</si>
  <si>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</si>
  <si>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</si>
  <si>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</si>
  <si>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</si>
  <si>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</si>
  <si>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</si>
  <si>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</si>
  <si>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</si>
  <si>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</si>
  <si>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</si>
  <si>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</si>
  <si>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</si>
  <si>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</si>
  <si>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</si>
  <si>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</si>
  <si>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</si>
  <si>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</si>
  <si>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</si>
  <si>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</si>
  <si>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</si>
  <si>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</si>
  <si>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</si>
  <si>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</si>
  <si>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</si>
  <si>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</si>
  <si>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</si>
  <si>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</si>
  <si>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</si>
  <si>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</si>
  <si>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</si>
  <si>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</si>
  <si>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</si>
  <si>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</si>
  <si>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</si>
  <si>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</si>
  <si>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</si>
  <si>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</si>
  <si>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</si>
  <si>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</si>
  <si>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</si>
  <si>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</si>
  <si>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</si>
  <si>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</si>
  <si>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</si>
  <si>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</si>
  <si>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</si>
  <si>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</si>
  <si>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</si>
  <si>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</si>
  <si>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</si>
  <si>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</si>
  <si>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</si>
  <si>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</si>
  <si>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</si>
  <si>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</si>
  <si>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</si>
  <si>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</si>
  <si>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</si>
  <si>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</si>
  <si>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</si>
  <si>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</si>
  <si>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</si>
  <si>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</si>
  <si>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</si>
  <si>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</si>
  <si>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</si>
  <si>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</si>
  <si>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</si>
  <si>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</si>
  <si>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</si>
  <si>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</si>
  <si>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</si>
  <si>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</si>
  <si>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</si>
  <si>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</si>
  <si>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</si>
  <si>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</si>
  <si>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</si>
  <si>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</si>
  <si>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</si>
  <si>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</si>
  <si>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</si>
  <si>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</si>
  <si>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</si>
  <si>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</si>
  <si>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</si>
  <si>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</si>
  <si>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</si>
  <si>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</si>
  <si>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</si>
  <si>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</si>
  <si>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</si>
  <si>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</si>
  <si>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</si>
  <si>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</si>
  <si>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</si>
  <si>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</si>
  <si>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</si>
  <si>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</si>
  <si>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</si>
  <si>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</si>
  <si>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</si>
  <si>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</si>
  <si>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</si>
  <si>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</si>
  <si>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</si>
  <si>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</si>
  <si>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</si>
  <si>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</si>
  <si>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</si>
  <si>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</si>
  <si>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</si>
  <si>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</si>
  <si>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</si>
  <si>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</si>
  <si>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</si>
  <si>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</si>
  <si>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</si>
  <si>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</si>
  <si>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</si>
  <si>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</si>
  <si>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</si>
  <si>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</si>
  <si>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</si>
  <si>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</si>
  <si>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</si>
  <si>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</si>
  <si>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</si>
  <si>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</si>
  <si>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</si>
  <si>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</si>
  <si>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</si>
  <si>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</si>
  <si>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</si>
  <si>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</si>
  <si>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</si>
  <si>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</si>
  <si>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</si>
  <si>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</si>
  <si>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</si>
  <si>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</si>
  <si>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</si>
  <si>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</si>
  <si>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</si>
  <si>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</si>
  <si>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</si>
  <si>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</si>
  <si>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</si>
  <si>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</si>
  <si>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</si>
  <si>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</si>
  <si>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</si>
  <si>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</si>
  <si>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</si>
  <si>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</si>
  <si>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</si>
  <si>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</si>
  <si>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</si>
  <si>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</si>
  <si>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</si>
  <si>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</si>
  <si>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</si>
  <si>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</si>
  <si>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</si>
  <si>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</si>
  <si>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</si>
  <si>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</si>
  <si>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</si>
  <si>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</si>
  <si>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</si>
  <si>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</si>
  <si>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</si>
  <si>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</si>
  <si>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</si>
  <si>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</si>
  <si>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</si>
  <si>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</si>
  <si>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</si>
  <si>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</si>
  <si>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</si>
  <si>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</si>
  <si>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</si>
  <si>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</si>
  <si>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</si>
  <si>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</si>
  <si>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</si>
  <si>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</si>
  <si>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</si>
  <si>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</si>
  <si>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</si>
  <si>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</si>
  <si>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</si>
  <si>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</si>
  <si>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</si>
  <si>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</si>
  <si>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</si>
  <si>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</si>
  <si>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</si>
  <si>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</si>
  <si>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</si>
  <si>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</si>
  <si>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</si>
  <si>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</si>
  <si>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</si>
  <si>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</si>
  <si>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</si>
  <si>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</si>
  <si>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</si>
  <si>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</si>
  <si>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</si>
  <si>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</si>
  <si>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</si>
  <si>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</si>
  <si>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</si>
  <si>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</si>
  <si>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</si>
  <si>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</si>
  <si>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</si>
  <si>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</si>
  <si>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</si>
  <si>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</si>
  <si>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</si>
  <si>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</si>
  <si>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</si>
  <si>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</si>
  <si>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</si>
  <si>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</si>
  <si>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</si>
  <si>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</si>
  <si>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</si>
  <si>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</si>
  <si>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</si>
  <si>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</si>
  <si>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</si>
  <si>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</si>
  <si>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</si>
  <si>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</si>
  <si>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</si>
  <si>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</si>
  <si>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</si>
  <si>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</si>
  <si>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</si>
  <si>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</si>
  <si>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</si>
  <si>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</si>
  <si>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</si>
  <si>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</si>
  <si>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</si>
  <si>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</si>
  <si>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</si>
  <si>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</si>
  <si>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</si>
  <si>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</si>
  <si>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</si>
  <si>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</si>
  <si>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</si>
  <si>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</si>
  <si>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</si>
  <si>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</si>
  <si>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</si>
  <si>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</si>
  <si>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</si>
  <si>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</si>
  <si>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</si>
  <si>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</si>
  <si>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</si>
  <si>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</si>
  <si>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</si>
  <si>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</si>
  <si>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</si>
  <si>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</si>
  <si>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</si>
  <si>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</si>
  <si>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</si>
  <si>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</si>
  <si>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</si>
  <si>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</si>
  <si>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</si>
  <si>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</si>
  <si>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</si>
  <si>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</si>
  <si>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</si>
  <si>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</si>
  <si>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</si>
  <si>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</si>
  <si>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</si>
  <si>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</si>
  <si>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</si>
  <si>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</si>
  <si>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</si>
  <si>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</si>
  <si>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</si>
  <si>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</si>
  <si>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</si>
  <si>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</si>
  <si>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</si>
  <si>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</si>
  <si>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</si>
  <si>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</si>
  <si>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</si>
  <si>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</si>
  <si>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</si>
  <si>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</si>
  <si>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</si>
  <si>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</si>
  <si>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</si>
  <si>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</si>
  <si>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</si>
  <si>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</si>
  <si>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</si>
  <si>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</si>
  <si>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</si>
  <si>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</si>
  <si>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</si>
  <si>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</si>
  <si>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</si>
  <si>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</si>
  <si>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</si>
  <si>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</si>
  <si>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</si>
  <si>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</si>
  <si>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</si>
  <si>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</si>
  <si>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</si>
  <si>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</si>
  <si>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</si>
  <si>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</si>
  <si>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</si>
  <si>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</si>
  <si>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</si>
  <si>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</si>
  <si>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</si>
  <si>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</si>
  <si>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</si>
  <si>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</si>
  <si>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</si>
  <si>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</si>
  <si>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</si>
  <si>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</si>
  <si>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</si>
  <si>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</si>
  <si>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</si>
  <si>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</si>
  <si>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</si>
  <si>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</si>
  <si>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</si>
  <si>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</si>
  <si>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</si>
  <si>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</si>
  <si>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</si>
  <si>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</si>
  <si>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</si>
  <si>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</si>
  <si>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</si>
  <si>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</si>
  <si>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</si>
  <si>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</si>
  <si>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</si>
  <si>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</si>
  <si>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</si>
  <si>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</si>
  <si>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</si>
  <si>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</si>
  <si>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</si>
  <si>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</si>
  <si>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</si>
  <si>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</si>
  <si>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</si>
  <si>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</si>
  <si>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</si>
  <si>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</si>
  <si>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</si>
  <si>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</si>
  <si>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</si>
  <si>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</si>
  <si>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</si>
  <si>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</si>
  <si>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</si>
  <si>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</si>
  <si>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</si>
  <si>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</si>
  <si>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</si>
  <si>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</si>
  <si>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</si>
  <si>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</si>
  <si>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</si>
  <si>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</si>
  <si>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</si>
  <si>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</si>
  <si>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</si>
  <si>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</si>
  <si>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</si>
  <si>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</si>
  <si>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</si>
  <si>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</si>
  <si>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</si>
  <si>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</si>
  <si>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</si>
  <si>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</si>
  <si>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</si>
  <si>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</si>
  <si>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</si>
  <si>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</si>
  <si>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</si>
  <si>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</si>
  <si>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</si>
  <si>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</si>
  <si>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</si>
  <si>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</si>
  <si>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</si>
  <si>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</si>
  <si>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</si>
  <si>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</si>
  <si>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</si>
  <si>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</si>
  <si>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</si>
  <si>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</si>
  <si>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</si>
  <si>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</si>
  <si>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</si>
  <si>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</si>
  <si>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</si>
  <si>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</si>
  <si>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</si>
  <si>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</si>
  <si>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</si>
  <si>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</si>
  <si>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</si>
  <si>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</si>
  <si>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</si>
  <si>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</si>
  <si>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</si>
  <si>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</si>
  <si>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</si>
  <si>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</si>
  <si>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</si>
  <si>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</si>
  <si>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</si>
  <si>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</si>
  <si>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</si>
  <si>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</si>
  <si>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</si>
  <si>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</si>
  <si>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</si>
  <si>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</si>
  <si>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</si>
  <si>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</si>
  <si>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</si>
  <si>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</si>
  <si>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</si>
  <si>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</si>
  <si>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</si>
  <si>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</si>
  <si>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</si>
  <si>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</si>
  <si>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</si>
  <si>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</si>
  <si>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</si>
  <si>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</si>
  <si>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</si>
  <si>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</si>
  <si>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</si>
  <si>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</si>
  <si>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</si>
  <si>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</si>
  <si>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</si>
  <si>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</si>
  <si>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</si>
  <si>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</si>
  <si>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</si>
  <si>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</si>
  <si>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</si>
  <si>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</si>
  <si>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</si>
  <si>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</si>
  <si>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</si>
  <si>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</si>
  <si>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</si>
  <si>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</si>
  <si>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</si>
  <si>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</si>
  <si>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</si>
  <si>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</si>
  <si>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</si>
  <si>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</si>
  <si>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</si>
  <si>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</si>
  <si>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</si>
  <si>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</si>
  <si>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</si>
  <si>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</si>
  <si>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</si>
  <si>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</si>
  <si>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</si>
  <si>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</si>
  <si>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</si>
  <si>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</si>
  <si>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</si>
  <si>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</si>
  <si>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</si>
  <si>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</si>
  <si>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</si>
  <si>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</si>
  <si>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</si>
  <si>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</si>
  <si>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</si>
  <si>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</si>
  <si>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</si>
  <si>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</si>
  <si>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</si>
  <si>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</si>
  <si>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</si>
  <si>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</si>
  <si>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</si>
  <si>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</si>
  <si>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</si>
  <si>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</si>
  <si>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</si>
  <si>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</si>
  <si>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</si>
  <si>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</si>
  <si>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</si>
  <si>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</si>
  <si>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</si>
  <si>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</si>
  <si>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</si>
  <si>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</si>
  <si>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</si>
  <si>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</si>
  <si>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</si>
  <si>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</si>
  <si>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</si>
  <si>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</si>
  <si>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</si>
  <si>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</si>
  <si>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</si>
  <si>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</si>
  <si>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</si>
  <si>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</si>
  <si>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</si>
  <si>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</si>
  <si>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</si>
  <si>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</si>
  <si>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</si>
  <si>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</si>
  <si>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</si>
  <si>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</si>
  <si>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</si>
  <si>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</si>
  <si>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</si>
  <si>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</si>
  <si>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</si>
  <si>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</si>
  <si>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</si>
  <si>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</si>
  <si>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</si>
  <si>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</si>
  <si>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</si>
  <si>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</si>
  <si>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</si>
  <si>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</si>
  <si>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</si>
  <si>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</si>
  <si>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</si>
  <si>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</si>
  <si>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</si>
  <si>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</si>
  <si>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</si>
  <si>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</si>
  <si>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</si>
  <si>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</si>
  <si>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</si>
  <si>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</si>
  <si>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</si>
  <si>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</si>
  <si>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</si>
  <si>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</si>
  <si>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</si>
  <si>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</si>
  <si>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</si>
  <si>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</si>
  <si>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</si>
  <si>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</si>
  <si>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</si>
  <si>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</si>
  <si>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</si>
  <si>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</si>
  <si>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</si>
  <si>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</si>
  <si>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</si>
  <si>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</si>
  <si>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</si>
  <si>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</si>
  <si>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</si>
  <si>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</si>
  <si>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</si>
  <si>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</si>
  <si>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</si>
  <si>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</si>
  <si>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</si>
  <si>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</si>
  <si>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</si>
  <si>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</si>
  <si>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</si>
  <si>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</si>
  <si>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</si>
  <si>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</si>
  <si>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</si>
  <si>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</si>
  <si>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</si>
  <si>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</si>
  <si>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</si>
  <si>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</si>
  <si>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</si>
  <si>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</si>
  <si>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</si>
  <si>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</si>
  <si>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</si>
  <si>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</si>
  <si>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</si>
  <si>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</si>
  <si>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</si>
  <si>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</si>
  <si>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</si>
  <si>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</si>
  <si>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</si>
  <si>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</si>
  <si>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</si>
  <si>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</si>
  <si>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</si>
  <si>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</si>
  <si>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</si>
  <si>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</si>
  <si>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</si>
  <si>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</si>
  <si>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</si>
  <si>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</si>
  <si>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</si>
  <si>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</si>
  <si>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</si>
  <si>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</si>
  <si>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</si>
  <si>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</si>
  <si>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</si>
  <si>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</si>
  <si>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</si>
  <si>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</si>
  <si>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</si>
  <si>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</si>
  <si>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</si>
  <si>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</si>
  <si>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</si>
  <si>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</si>
  <si>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</si>
  <si>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</si>
  <si>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</si>
  <si>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</si>
  <si>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</si>
  <si>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</si>
  <si>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</si>
  <si>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</si>
  <si>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</si>
  <si>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</si>
  <si>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</si>
  <si>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</si>
  <si>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</si>
  <si>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</si>
  <si>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</si>
  <si>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</si>
  <si>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</si>
  <si>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</si>
  <si>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</si>
  <si>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</si>
  <si>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</si>
  <si>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</si>
  <si>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</si>
  <si>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</si>
  <si>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</si>
  <si>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</si>
  <si>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</si>
  <si>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</si>
  <si>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</si>
  <si>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</si>
  <si>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</si>
  <si>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</si>
  <si>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</si>
  <si>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</si>
  <si>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</si>
  <si>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</si>
  <si>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</si>
  <si>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</si>
  <si>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</si>
  <si>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</si>
  <si>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</si>
  <si>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</si>
  <si>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</si>
  <si>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</si>
  <si>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</si>
  <si>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</si>
  <si>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</si>
  <si>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</si>
  <si>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</si>
  <si>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</si>
  <si>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</si>
  <si>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</si>
  <si>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</si>
  <si>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</si>
  <si>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</si>
  <si>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</si>
  <si>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</si>
  <si>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</si>
  <si>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</si>
  <si>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</si>
  <si>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</si>
  <si>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</si>
  <si>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</si>
  <si>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</si>
  <si>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</si>
  <si>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</si>
  <si>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</si>
  <si>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</si>
  <si>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</si>
  <si>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</si>
  <si>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</si>
  <si>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</si>
  <si>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</si>
  <si>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</si>
  <si>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</si>
  <si>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</si>
  <si>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</si>
  <si>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</si>
  <si>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</si>
  <si>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</si>
  <si>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</si>
  <si>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</si>
  <si>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</si>
  <si>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</si>
  <si>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</si>
  <si>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</si>
  <si>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</si>
  <si>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</si>
  <si>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</si>
  <si>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</si>
  <si>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</si>
  <si>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</si>
  <si>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</si>
  <si>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</si>
  <si>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</si>
  <si>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</si>
  <si>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</si>
  <si>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</si>
  <si>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</si>
  <si>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</si>
  <si>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</si>
  <si>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</si>
  <si>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</si>
  <si>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</si>
  <si>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</si>
  <si>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</si>
  <si>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</si>
  <si>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</si>
  <si>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</si>
  <si>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</si>
  <si>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</si>
  <si>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</si>
  <si>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</si>
  <si>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</si>
  <si>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</si>
  <si>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</si>
  <si>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</si>
  <si>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</si>
  <si>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</si>
  <si>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</si>
  <si>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</si>
  <si>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</si>
  <si>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</si>
  <si>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</si>
  <si>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</si>
  <si>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</si>
  <si>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</si>
  <si>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</si>
  <si>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</si>
  <si>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</si>
  <si>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</si>
  <si>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</si>
  <si>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</si>
  <si>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</si>
  <si>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</si>
  <si>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</si>
  <si>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</si>
  <si>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</si>
  <si>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</si>
  <si>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</si>
  <si>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</si>
  <si>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</si>
  <si>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</si>
  <si>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</si>
  <si>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</si>
  <si>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</si>
  <si>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</si>
  <si>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</si>
  <si>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</si>
  <si>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</si>
  <si>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</si>
  <si>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</si>
  <si>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</si>
  <si>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</si>
  <si>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</si>
  <si>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</si>
  <si>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</si>
  <si>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</si>
  <si>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</si>
  <si>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</si>
  <si>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</si>
  <si>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</si>
  <si>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</si>
  <si>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</si>
  <si>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</si>
  <si>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</si>
  <si>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</si>
  <si>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</si>
  <si>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</si>
  <si>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</si>
  <si>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</si>
  <si>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</si>
  <si>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</si>
  <si>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</si>
  <si>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</si>
  <si>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</si>
  <si>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</si>
  <si>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</si>
  <si>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</si>
  <si>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</si>
  <si>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</si>
  <si>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</si>
  <si>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</si>
  <si>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</si>
  <si>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</si>
  <si>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</si>
  <si>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</si>
  <si>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</si>
  <si>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</si>
  <si>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</si>
  <si>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</si>
  <si>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</si>
  <si>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</si>
  <si>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</si>
  <si>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</si>
  <si>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</si>
  <si>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</si>
  <si>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</si>
  <si>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</si>
  <si>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</si>
  <si>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</si>
  <si>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</si>
  <si>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</si>
  <si>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</si>
  <si>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</si>
  <si>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</si>
  <si>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</si>
  <si>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</si>
  <si>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</si>
  <si>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</si>
  <si>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</si>
  <si>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</si>
  <si>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</si>
  <si>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</si>
  <si>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</si>
  <si>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</si>
  <si>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</si>
  <si>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</si>
  <si>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</si>
  <si>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</si>
  <si>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</si>
  <si>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</si>
  <si>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</si>
  <si>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</si>
  <si>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</si>
  <si>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</si>
  <si>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</si>
  <si>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</si>
  <si>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</si>
  <si>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</si>
  <si>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</si>
  <si>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</si>
  <si>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</si>
  <si>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</si>
  <si>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</si>
  <si>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</si>
  <si>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</si>
  <si>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</si>
  <si>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</si>
  <si>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</si>
  <si>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</si>
  <si>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</si>
  <si>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</si>
  <si>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</si>
  <si>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</si>
  <si>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</si>
  <si>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</si>
  <si>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</si>
  <si>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</si>
  <si>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</si>
  <si>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</si>
  <si>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</si>
  <si>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</si>
  <si>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</si>
  <si>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</si>
  <si>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</si>
  <si>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</si>
  <si>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</si>
  <si>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</si>
  <si>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</si>
  <si>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</si>
  <si>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</si>
  <si>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</si>
  <si>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</si>
  <si>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</si>
  <si>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</si>
  <si>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</si>
  <si>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</si>
  <si>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</si>
  <si>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</si>
  <si>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</si>
  <si>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</si>
  <si>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</si>
  <si>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</si>
  <si>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</si>
  <si>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</si>
  <si>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</si>
  <si>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</si>
  <si>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</si>
  <si>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</si>
  <si>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</si>
  <si>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</si>
  <si>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</si>
  <si>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</si>
  <si>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</si>
  <si>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</si>
  <si>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</si>
  <si>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</si>
  <si>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</si>
  <si>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</si>
  <si>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</si>
  <si>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</si>
  <si>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</si>
  <si>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</si>
  <si>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</si>
  <si>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</si>
  <si>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</si>
  <si>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</si>
  <si>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</si>
  <si>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</si>
  <si>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</si>
  <si>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</si>
  <si>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</si>
  <si>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</si>
  <si>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</si>
  <si>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</si>
  <si>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</si>
  <si>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</si>
  <si>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</si>
  <si>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</si>
  <si>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</si>
  <si>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</si>
  <si>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</si>
  <si>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</si>
  <si>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</si>
  <si>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</si>
  <si>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</si>
  <si>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</si>
  <si>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</si>
  <si>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</si>
  <si>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</si>
  <si>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</si>
  <si>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</si>
  <si>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</si>
  <si>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</si>
  <si>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</si>
  <si>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</si>
  <si>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</si>
  <si>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</si>
  <si>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</si>
  <si>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</si>
  <si>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</si>
  <si>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</si>
  <si>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</si>
  <si>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</si>
  <si>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</si>
  <si>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</si>
  <si>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</si>
  <si>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</si>
  <si>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</si>
  <si>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</si>
  <si>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</si>
  <si>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</si>
  <si>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</si>
  <si>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</si>
  <si>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</si>
  <si>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</si>
  <si>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</si>
  <si>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</si>
  <si>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</si>
  <si>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</si>
  <si>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</si>
  <si>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</si>
  <si>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</si>
  <si>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</si>
  <si>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</si>
  <si>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</si>
  <si>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</si>
  <si>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</si>
  <si>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</si>
  <si>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</si>
  <si>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</si>
  <si>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</si>
  <si>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</si>
  <si>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</si>
  <si>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</si>
  <si>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</si>
  <si>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</si>
  <si>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</si>
  <si>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</si>
  <si>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</si>
  <si>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</si>
  <si>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</si>
  <si>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</si>
  <si>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</si>
  <si>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</si>
  <si>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</si>
  <si>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</si>
  <si>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</si>
  <si>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</si>
  <si>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</si>
  <si>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</si>
  <si>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</si>
  <si>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</si>
  <si>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</si>
  <si>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</si>
  <si>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</si>
  <si>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</si>
  <si>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</si>
  <si>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</si>
  <si>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</si>
  <si>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</si>
  <si>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</si>
  <si>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</si>
  <si>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</si>
  <si>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</si>
  <si>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</si>
  <si>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</si>
  <si>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</si>
  <si>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</si>
  <si>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</si>
  <si>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</si>
  <si>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</si>
  <si>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</si>
  <si>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</si>
  <si>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</si>
  <si>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</si>
  <si>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</si>
  <si>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</si>
  <si>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</si>
  <si>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</si>
  <si>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</si>
  <si>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</si>
  <si>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</si>
  <si>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</si>
  <si>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</si>
  <si>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</si>
  <si>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</si>
  <si>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</si>
  <si>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</si>
  <si>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</si>
  <si>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</si>
  <si>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</si>
  <si>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</si>
  <si>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</si>
  <si>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</si>
  <si>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</si>
  <si>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</si>
  <si>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</si>
  <si>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</si>
  <si>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</si>
  <si>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</si>
  <si>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</si>
  <si>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</si>
  <si>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</si>
  <si>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</si>
  <si>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</si>
  <si>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</si>
  <si>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</si>
  <si>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</si>
  <si>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</si>
  <si>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</si>
  <si>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</si>
  <si>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</si>
  <si>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</si>
  <si>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</si>
  <si>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</si>
  <si>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</si>
  <si>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</si>
  <si>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</si>
  <si>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</si>
  <si>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</si>
  <si>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</si>
  <si>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</si>
  <si>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</si>
  <si>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</si>
  <si>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</si>
  <si>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</si>
  <si>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</si>
  <si>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</si>
  <si>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</si>
  <si>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</si>
  <si>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</si>
  <si>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</si>
  <si>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</si>
  <si>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</si>
  <si>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</si>
  <si>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</si>
  <si>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</si>
  <si>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</si>
  <si>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</si>
  <si>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</si>
  <si>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</si>
  <si>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</si>
  <si>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</si>
  <si>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</si>
  <si>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</si>
  <si>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</si>
  <si>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</si>
  <si>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</si>
  <si>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</si>
  <si>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</si>
  <si>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</si>
  <si>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</si>
  <si>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</si>
  <si>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</si>
  <si>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</si>
  <si>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</si>
  <si>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</si>
  <si>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</si>
  <si>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</si>
  <si>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</si>
  <si>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</si>
  <si>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</si>
  <si>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</si>
  <si>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</si>
  <si>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</si>
  <si>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</si>
  <si>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</si>
  <si>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</si>
  <si>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</si>
  <si>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</si>
  <si>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</si>
  <si>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</si>
  <si>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</si>
  <si>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</si>
  <si>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</si>
  <si>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</si>
  <si>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</si>
  <si>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</si>
  <si>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</si>
  <si>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</si>
  <si>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</si>
  <si>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</si>
  <si>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</si>
  <si>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</si>
  <si>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</si>
  <si>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</si>
  <si>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</si>
  <si>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</si>
  <si>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</si>
  <si>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</si>
  <si>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</si>
  <si>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</si>
  <si>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</si>
  <si>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</si>
  <si>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</si>
  <si>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</si>
  <si>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</si>
  <si>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</si>
  <si>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</si>
  <si>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</si>
  <si>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</si>
  <si>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</si>
  <si>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</si>
  <si>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</si>
  <si>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</si>
  <si>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</si>
  <si>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</si>
  <si>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</si>
  <si>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</si>
  <si>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</si>
  <si>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</si>
  <si>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</si>
  <si>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</si>
  <si>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</si>
  <si>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</si>
  <si>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</si>
  <si>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</si>
  <si>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</si>
  <si>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</si>
  <si>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</si>
  <si>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</si>
  <si>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</si>
  <si>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</si>
  <si>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</si>
  <si>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</si>
  <si>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</si>
  <si>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</si>
  <si>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</si>
  <si>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</si>
  <si>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</si>
  <si>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</si>
  <si>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</si>
  <si>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</si>
  <si>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</si>
  <si>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</si>
  <si>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</si>
  <si>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</si>
  <si>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</si>
  <si>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</si>
  <si>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</si>
  <si>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</si>
  <si>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</si>
  <si>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</si>
  <si>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</si>
  <si>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</si>
  <si>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</si>
  <si>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</si>
  <si>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</si>
  <si>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</si>
  <si>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</si>
  <si>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</si>
  <si>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</si>
  <si>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</si>
  <si>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</si>
  <si>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</si>
  <si>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</si>
  <si>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</si>
  <si>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</si>
  <si>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</si>
  <si>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</si>
  <si>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</si>
  <si>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</si>
  <si>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</si>
  <si>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</si>
  <si>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</si>
  <si>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</si>
  <si>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</si>
  <si>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</si>
  <si>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</si>
  <si>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</si>
  <si>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</si>
  <si>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</si>
  <si>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</si>
  <si>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</si>
  <si>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</si>
  <si>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</si>
  <si>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</si>
  <si>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</si>
  <si>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</si>
  <si>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</si>
  <si>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</si>
  <si>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</si>
  <si>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</si>
  <si>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</si>
  <si>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</si>
  <si>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</si>
  <si>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</si>
  <si>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</si>
  <si>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</si>
  <si>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</si>
  <si>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</si>
  <si>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</si>
  <si>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</si>
  <si>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</si>
  <si>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</si>
  <si>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</si>
  <si>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</si>
  <si>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</si>
  <si>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</si>
  <si>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</si>
  <si>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</si>
  <si>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</si>
  <si>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</si>
  <si>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</si>
  <si>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</si>
  <si>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</si>
  <si>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</si>
  <si>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</si>
  <si>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</si>
  <si>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</si>
  <si>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</si>
  <si>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</si>
  <si>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</si>
  <si>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</si>
  <si>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</si>
  <si>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</si>
  <si>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</si>
  <si>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</si>
  <si>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</si>
  <si>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</si>
  <si>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</si>
  <si>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</si>
  <si>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</si>
  <si>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</si>
  <si>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</si>
  <si>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</si>
  <si>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</si>
  <si>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</si>
  <si>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</si>
  <si>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</si>
  <si>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</si>
  <si>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</si>
  <si>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</si>
  <si>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</si>
  <si>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</si>
  <si>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</si>
  <si>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</si>
  <si>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</si>
  <si>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</si>
  <si>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</si>
  <si>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</si>
  <si>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</si>
  <si>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</si>
  <si>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</si>
  <si>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</si>
  <si>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</si>
  <si>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</si>
  <si>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</si>
  <si>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</si>
  <si>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</si>
  <si>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</si>
  <si>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</si>
  <si>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</si>
  <si>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</si>
  <si>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</si>
  <si>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</si>
  <si>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</si>
  <si>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</si>
  <si>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</si>
  <si>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</si>
  <si>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</si>
  <si>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</si>
  <si>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</si>
  <si>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</si>
  <si>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</si>
  <si>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</si>
  <si>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</si>
  <si>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</si>
  <si>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</si>
  <si>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</si>
  <si>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</si>
  <si>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</si>
  <si>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</si>
  <si>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</si>
  <si>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</si>
  <si>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</si>
  <si>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</si>
  <si>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</si>
  <si>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</si>
  <si>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</si>
  <si>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</si>
  <si>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</si>
  <si>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</si>
  <si>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</si>
  <si>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</si>
  <si>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</si>
  <si>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</si>
  <si>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</si>
  <si>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</si>
  <si>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</si>
  <si>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</si>
  <si>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</si>
  <si>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</si>
  <si>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</si>
  <si>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</si>
  <si>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</si>
  <si>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</si>
  <si>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</si>
  <si>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</si>
  <si>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</si>
  <si>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</si>
  <si>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</si>
  <si>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</si>
  <si>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</si>
  <si>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</si>
  <si>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</si>
  <si>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</si>
  <si>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</si>
  <si>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</si>
  <si>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</si>
  <si>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</si>
  <si>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</si>
  <si>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</si>
  <si>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</si>
  <si>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</si>
  <si>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</si>
  <si>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</si>
  <si>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</si>
  <si>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</si>
  <si>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</si>
  <si>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</si>
  <si>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</si>
  <si>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</si>
  <si>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</si>
  <si>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</si>
  <si>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</si>
  <si>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</si>
  <si>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</si>
  <si>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</si>
  <si>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</si>
  <si>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</si>
  <si>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</si>
  <si>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</si>
  <si>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</si>
  <si>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</si>
  <si>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</si>
  <si>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</si>
  <si>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</si>
  <si>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</si>
  <si>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</si>
  <si>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</si>
  <si>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</si>
  <si>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</si>
  <si>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</si>
  <si>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</si>
  <si>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</si>
  <si>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</si>
  <si>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</si>
  <si>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</si>
  <si>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</si>
  <si>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</si>
  <si>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</si>
  <si>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</si>
  <si>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</si>
  <si>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</si>
  <si>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</si>
  <si>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</si>
  <si>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</si>
  <si>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</si>
  <si>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</si>
  <si>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</si>
  <si>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</si>
  <si>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</si>
  <si>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</si>
  <si>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</si>
  <si>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</si>
  <si>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</si>
  <si>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</si>
  <si>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</si>
  <si>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</si>
  <si>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</si>
  <si>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</si>
  <si>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</si>
  <si>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</si>
  <si>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</si>
  <si>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</si>
  <si>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</si>
  <si>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</si>
  <si>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</si>
  <si>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</si>
  <si>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</si>
  <si>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</si>
  <si>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</si>
  <si>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</si>
  <si>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</si>
  <si>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</si>
  <si>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</si>
  <si>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</si>
  <si>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</si>
  <si>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</si>
  <si>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</si>
  <si>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</si>
  <si>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</si>
  <si>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</si>
  <si>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</si>
  <si>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</si>
  <si>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</si>
  <si>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</si>
  <si>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</si>
  <si>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</si>
  <si>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</si>
  <si>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</si>
  <si>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</si>
  <si>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</si>
  <si>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</si>
  <si>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</si>
  <si>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</si>
  <si>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</si>
  <si>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</si>
  <si>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</si>
  <si>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</si>
  <si>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</si>
  <si>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</si>
  <si>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</si>
  <si>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</si>
  <si>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</si>
  <si>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</si>
  <si>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</si>
  <si>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</si>
  <si>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</si>
  <si>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</si>
  <si>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</si>
  <si>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</si>
  <si>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</si>
  <si>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</si>
  <si>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</si>
  <si>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</si>
  <si>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</si>
  <si>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</si>
  <si>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</si>
  <si>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</si>
  <si>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</si>
  <si>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</si>
  <si>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</si>
  <si>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</si>
  <si>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</si>
  <si>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</si>
  <si>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</si>
  <si>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</si>
  <si>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</si>
  <si>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</si>
  <si>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</si>
  <si>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</si>
  <si>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</si>
  <si>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</si>
  <si>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</si>
  <si>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</si>
  <si>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</si>
  <si>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</si>
  <si>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</si>
  <si>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</si>
  <si>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</si>
  <si>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</si>
  <si>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</si>
  <si>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</si>
  <si>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</si>
  <si>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</si>
  <si>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</si>
  <si>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</si>
  <si>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</si>
  <si>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</si>
  <si>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</si>
  <si>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</si>
  <si>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</si>
  <si>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</si>
  <si>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</si>
  <si>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</si>
  <si>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</si>
  <si>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</si>
  <si>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</si>
  <si>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</si>
  <si>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</si>
  <si>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</si>
  <si>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</si>
  <si>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</si>
  <si>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</si>
  <si>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</si>
  <si>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</si>
  <si>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</si>
  <si>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</si>
  <si>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</si>
  <si>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</si>
  <si>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</si>
  <si>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</si>
  <si>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</si>
  <si>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</si>
  <si>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</si>
  <si>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</si>
  <si>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</si>
  <si>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</si>
  <si>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</si>
  <si>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</si>
  <si>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</si>
  <si>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</si>
  <si>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</si>
  <si>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</si>
  <si>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</si>
  <si>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</si>
  <si>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</si>
  <si>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</si>
  <si>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</si>
  <si>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</si>
  <si>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</si>
  <si>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</si>
  <si>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</si>
  <si>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</si>
  <si>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</si>
  <si>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</si>
  <si>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</si>
  <si>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</si>
  <si>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</si>
  <si>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</si>
  <si>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</si>
  <si>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</si>
  <si>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</si>
  <si>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</si>
  <si>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</si>
  <si>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</si>
  <si>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</si>
  <si>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</si>
  <si>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</si>
  <si>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</si>
  <si>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</si>
  <si>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</si>
  <si>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</si>
  <si>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</si>
  <si>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</si>
  <si>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</si>
  <si>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</si>
  <si>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</si>
  <si>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</si>
  <si>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</si>
  <si>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</si>
  <si>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</si>
  <si>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</si>
  <si>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</si>
  <si>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</si>
  <si>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</si>
  <si>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</si>
  <si>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</si>
  <si>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</si>
  <si>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</si>
  <si>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</si>
  <si>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</si>
  <si>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</si>
  <si>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</si>
  <si>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</si>
  <si>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</si>
  <si>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</si>
  <si>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</si>
  <si>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</si>
  <si>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</si>
  <si>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</si>
  <si>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</si>
  <si>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</si>
  <si>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</si>
  <si>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</si>
  <si>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</si>
  <si>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</si>
  <si>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</si>
  <si>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</si>
  <si>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</si>
  <si>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</si>
  <si>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</si>
  <si>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</si>
  <si>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</si>
  <si>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</si>
  <si>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</si>
  <si>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</si>
  <si>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</si>
  <si>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</si>
  <si>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</si>
  <si>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</si>
  <si>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</si>
  <si>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</si>
  <si>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</si>
  <si>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</si>
  <si>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</si>
  <si>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</si>
  <si>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</si>
  <si>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</si>
  <si>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</si>
  <si>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</si>
  <si>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</si>
  <si>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</si>
  <si>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</si>
  <si>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</si>
  <si>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</si>
  <si>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</si>
  <si>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</si>
  <si>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</si>
  <si>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</si>
  <si>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</si>
  <si>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</si>
  <si>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</si>
  <si>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</si>
  <si>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</si>
  <si>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</si>
  <si>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</si>
  <si>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</si>
  <si>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</si>
  <si>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</si>
  <si>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</si>
  <si>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</si>
  <si>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</si>
  <si>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</si>
  <si>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</si>
  <si>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</si>
  <si>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</si>
  <si>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</si>
  <si>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</si>
  <si>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</si>
  <si>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</si>
  <si>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</si>
  <si>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</si>
  <si>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</si>
  <si>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</si>
  <si>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</si>
  <si>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</si>
  <si>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</si>
  <si>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</si>
  <si>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</si>
  <si>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</si>
  <si>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</si>
  <si>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</si>
  <si>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</si>
  <si>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</si>
  <si>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</si>
  <si>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</si>
  <si>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</si>
  <si>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</si>
  <si>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</si>
  <si>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</si>
  <si>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</si>
  <si>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</si>
  <si>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</si>
  <si>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</si>
  <si>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</si>
  <si>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</si>
  <si>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</si>
  <si>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</si>
  <si>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</si>
  <si>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</si>
  <si>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</si>
  <si>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</si>
  <si>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</si>
  <si>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</si>
  <si>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</si>
  <si>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</si>
  <si>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</si>
  <si>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</si>
  <si>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</si>
  <si>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</si>
  <si>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</si>
  <si>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</si>
  <si>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</si>
  <si>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</si>
  <si>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</si>
  <si>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</si>
  <si>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</si>
  <si>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</si>
  <si>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</si>
  <si>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</si>
  <si>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</si>
  <si>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</si>
  <si>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</si>
  <si>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</si>
  <si>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</si>
  <si>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</si>
  <si>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</si>
  <si>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</si>
  <si>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</si>
  <si>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</si>
  <si>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</si>
  <si>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</si>
  <si>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</si>
  <si>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</si>
  <si>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</si>
  <si>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</si>
  <si>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</si>
  <si>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</si>
  <si>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</si>
  <si>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</si>
  <si>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</si>
  <si>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</si>
  <si>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</si>
  <si>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</si>
  <si>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</si>
  <si>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</si>
  <si>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</si>
  <si>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</si>
  <si>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</si>
  <si>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</si>
  <si>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</si>
  <si>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</si>
  <si>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</si>
  <si>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</si>
  <si>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</si>
  <si>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</si>
  <si>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</si>
  <si>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</si>
  <si>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</si>
  <si>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</si>
  <si>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</si>
  <si>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</si>
  <si>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</si>
  <si>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</si>
  <si>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</si>
  <si>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</si>
  <si>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</si>
  <si>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</si>
  <si>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</si>
  <si>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</si>
  <si>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</si>
  <si>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</si>
  <si>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</si>
  <si>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</si>
  <si>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</si>
  <si>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</si>
  <si>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</si>
  <si>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</si>
  <si>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</si>
  <si>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</si>
  <si>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</si>
  <si>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</si>
  <si>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</si>
  <si>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</si>
  <si>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</si>
  <si>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</si>
  <si>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</si>
  <si>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</si>
  <si>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</si>
  <si>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</si>
  <si>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</si>
  <si>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</si>
  <si>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</si>
  <si>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</si>
  <si>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</si>
  <si>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</si>
  <si>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</si>
  <si>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</si>
  <si>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</si>
  <si>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</si>
  <si>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</si>
  <si>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</si>
  <si>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</si>
  <si>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</si>
  <si>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</si>
  <si>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</si>
  <si>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</si>
  <si>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</si>
  <si>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</si>
  <si>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</si>
  <si>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</si>
  <si>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</si>
  <si>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</si>
  <si>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</si>
  <si>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</si>
  <si>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</si>
  <si>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</si>
  <si>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</si>
  <si>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</si>
  <si>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</si>
  <si>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</si>
  <si>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</si>
  <si>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</si>
  <si>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</si>
  <si>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</si>
  <si>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</si>
  <si>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</si>
  <si>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</si>
  <si>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</si>
  <si>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</si>
  <si>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</si>
  <si>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</si>
  <si>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</si>
  <si>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</si>
  <si>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</si>
  <si>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</si>
  <si>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</si>
  <si>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</si>
  <si>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</si>
  <si>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</si>
  <si>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</si>
  <si>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</si>
  <si>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</si>
  <si>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</si>
  <si>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</si>
  <si>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</si>
  <si>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</si>
  <si>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</si>
  <si>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</si>
  <si>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</si>
  <si>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</si>
  <si>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</si>
  <si>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</si>
  <si>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</si>
  <si>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</si>
  <si>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</si>
  <si>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</si>
  <si>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</si>
  <si>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</si>
  <si>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</si>
  <si>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</si>
  <si>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</si>
  <si>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</si>
  <si>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</si>
  <si>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</si>
  <si>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</si>
  <si>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</si>
  <si>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</si>
  <si>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</si>
  <si>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</si>
  <si>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</si>
  <si>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</si>
  <si>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</si>
  <si>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</si>
  <si>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</si>
  <si>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</si>
  <si>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</si>
  <si>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</si>
  <si>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</si>
  <si>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</si>
  <si>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</si>
  <si>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</si>
  <si>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</si>
  <si>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</si>
  <si>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</si>
  <si>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</si>
  <si>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</si>
  <si>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</si>
  <si>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</si>
  <si>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</si>
  <si>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</si>
  <si>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</si>
  <si>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</si>
  <si>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</si>
  <si>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</si>
  <si>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</si>
  <si>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</si>
  <si>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</si>
  <si>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</si>
  <si>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</si>
  <si>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</si>
  <si>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</si>
  <si>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</si>
  <si>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</si>
  <si>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</si>
  <si>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</si>
  <si>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</si>
  <si>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</si>
  <si>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</si>
  <si>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</si>
  <si>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</si>
  <si>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</si>
  <si>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</si>
  <si>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</si>
  <si>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</si>
  <si>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</si>
  <si>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</si>
  <si>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</si>
  <si>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</si>
  <si>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</si>
  <si>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</si>
  <si>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</si>
  <si>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</si>
  <si>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</si>
  <si>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</si>
  <si>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</si>
  <si>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</si>
  <si>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</si>
  <si>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</si>
  <si>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</si>
  <si>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</si>
  <si>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</si>
  <si>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</si>
  <si>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</si>
  <si>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</si>
  <si>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</si>
  <si>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</si>
  <si>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</si>
  <si>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</si>
  <si>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</si>
  <si>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</si>
  <si>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</si>
  <si>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</si>
  <si>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</si>
  <si>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</si>
  <si>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</si>
  <si>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</si>
  <si>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</si>
  <si>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</si>
  <si>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</si>
  <si>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</si>
  <si>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</si>
  <si>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</si>
  <si>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</si>
  <si>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</si>
  <si>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</si>
  <si>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</si>
  <si>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</si>
  <si>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</si>
  <si>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</si>
  <si>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</si>
  <si>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</si>
  <si>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</si>
  <si>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</si>
  <si>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</si>
  <si>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</si>
  <si>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</si>
  <si>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</si>
  <si>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</si>
  <si>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</si>
  <si>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</si>
  <si>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</si>
  <si>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</si>
  <si>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</si>
  <si>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</si>
  <si>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</si>
  <si>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</si>
  <si>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</si>
  <si>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</si>
  <si>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</si>
  <si>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</si>
  <si>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</si>
  <si>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</si>
  <si>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</si>
  <si>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</si>
  <si>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</si>
  <si>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</si>
  <si>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</si>
  <si>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</si>
  <si>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</si>
  <si>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</si>
  <si>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</si>
  <si>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</si>
  <si>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</si>
  <si>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</si>
  <si>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</si>
  <si>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</si>
  <si>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</si>
  <si>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</si>
  <si>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</si>
  <si>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</si>
  <si>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</si>
  <si>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</si>
  <si>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</si>
  <si>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</si>
  <si>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</si>
  <si>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</si>
  <si>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</si>
  <si>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</si>
  <si>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</si>
  <si>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</si>
  <si>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</si>
  <si>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</si>
  <si>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</si>
  <si>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</si>
  <si>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</si>
  <si>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</si>
  <si>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</si>
  <si>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</si>
  <si>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</si>
  <si>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</si>
  <si>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</si>
  <si>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</si>
  <si>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</si>
  <si>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</si>
  <si>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</si>
  <si>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</si>
  <si>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</si>
  <si>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</si>
  <si>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</si>
  <si>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</si>
  <si>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</si>
  <si>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</si>
  <si>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</si>
  <si>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</si>
  <si>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</si>
  <si>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</si>
  <si>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</si>
  <si>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</si>
  <si>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</si>
  <si>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</si>
  <si>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</si>
  <si>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</si>
  <si>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</si>
  <si>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</si>
  <si>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</si>
  <si>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</si>
  <si>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</si>
  <si>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</si>
  <si>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</si>
  <si>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</si>
  <si>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</si>
  <si>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</si>
  <si>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</si>
  <si>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</si>
  <si>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</si>
  <si>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</si>
  <si>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</si>
  <si>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</si>
  <si>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</si>
  <si>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</si>
  <si>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</si>
  <si>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</si>
  <si>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</si>
  <si>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</si>
  <si>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</si>
  <si>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</si>
  <si>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</si>
  <si>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</si>
  <si>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</si>
  <si>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</si>
  <si>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</si>
  <si>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</si>
  <si>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</si>
  <si>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</si>
  <si>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</si>
  <si>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</si>
  <si>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</si>
  <si>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</si>
  <si>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</si>
  <si>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</si>
  <si>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</si>
  <si>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</si>
  <si>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</si>
  <si>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</si>
  <si>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</si>
  <si>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</si>
  <si>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</si>
  <si>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</si>
  <si>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</si>
  <si>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</si>
  <si>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</si>
  <si>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</si>
  <si>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</si>
  <si>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</si>
  <si>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</si>
  <si>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</si>
  <si>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</si>
  <si>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</si>
  <si>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</si>
  <si>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</si>
  <si>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</si>
  <si>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</si>
  <si>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</si>
  <si>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</si>
  <si>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</si>
  <si>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</si>
  <si>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</si>
  <si>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</si>
  <si>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</si>
  <si>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</si>
  <si>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</si>
  <si>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</si>
  <si>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</si>
  <si>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</si>
  <si>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</si>
  <si>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</si>
  <si>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</si>
  <si>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</si>
  <si>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</si>
  <si>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</si>
  <si>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</si>
  <si>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</si>
  <si>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</si>
  <si>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</si>
  <si>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</si>
  <si>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</si>
  <si>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</si>
  <si>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</si>
  <si>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</si>
  <si>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</si>
  <si>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</si>
  <si>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</si>
  <si>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</si>
  <si>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</si>
  <si>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</si>
  <si>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</si>
  <si>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</si>
  <si>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</si>
  <si>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</si>
  <si>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</si>
  <si>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</si>
  <si>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</si>
  <si>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</si>
  <si>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</si>
  <si>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</si>
  <si>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</si>
  <si>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</si>
  <si>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</si>
  <si>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</si>
  <si>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</si>
  <si>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</si>
  <si>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</si>
  <si>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</si>
  <si>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</si>
  <si>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</si>
  <si>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</si>
  <si>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</si>
  <si>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</si>
  <si>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</si>
  <si>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</si>
  <si>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</si>
  <si>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</si>
  <si>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</si>
  <si>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</si>
  <si>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</si>
  <si>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</si>
  <si>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</si>
  <si>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</si>
  <si>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</si>
  <si>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</si>
  <si>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</si>
  <si>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</si>
  <si>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</si>
  <si>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</si>
  <si>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</si>
  <si>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</si>
  <si>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</si>
  <si>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</si>
  <si>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</si>
  <si>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</si>
  <si>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</si>
  <si>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</si>
  <si>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</si>
  <si>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</si>
  <si>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</si>
  <si>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</si>
  <si>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</si>
  <si>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</si>
  <si>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</si>
  <si>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</si>
  <si>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</si>
  <si>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</si>
  <si>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</si>
  <si>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</si>
  <si>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</si>
  <si>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</si>
  <si>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</si>
  <si>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</si>
  <si>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</si>
  <si>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</si>
  <si>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</si>
  <si>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</si>
  <si>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</si>
  <si>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</si>
  <si>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</si>
  <si>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</si>
  <si>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</si>
  <si>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</si>
  <si>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</si>
  <si>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</si>
  <si>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</si>
  <si>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</si>
  <si>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</si>
  <si>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</si>
  <si>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</si>
  <si>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</si>
  <si>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</si>
  <si>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</si>
  <si>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</si>
  <si>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</si>
  <si>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</si>
  <si>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</si>
  <si>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</si>
  <si>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</si>
  <si>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</si>
  <si>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</si>
  <si>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</si>
  <si>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</si>
  <si>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</si>
  <si>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</si>
  <si>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</si>
  <si>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</si>
  <si>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</si>
  <si>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</si>
  <si>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</si>
  <si>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</si>
  <si>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</si>
  <si>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</si>
  <si>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</si>
  <si>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</si>
  <si>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</si>
  <si>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</si>
  <si>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</si>
  <si>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</si>
  <si>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</si>
  <si>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</si>
  <si>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</si>
  <si>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</si>
  <si>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</si>
  <si>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</si>
  <si>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</si>
  <si>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</si>
  <si>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</si>
  <si>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</si>
  <si>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</si>
  <si>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</si>
  <si>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</si>
  <si>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</si>
  <si>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</si>
  <si>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</si>
  <si>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</si>
  <si>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</si>
  <si>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</si>
  <si>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</si>
  <si>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</si>
  <si>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</si>
  <si>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</si>
  <si>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</si>
  <si>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</si>
  <si>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</si>
  <si>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</si>
  <si>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</si>
  <si>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</si>
  <si>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</si>
  <si>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</si>
  <si>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</si>
  <si>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</si>
  <si>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</si>
  <si>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</si>
  <si>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</si>
  <si>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</si>
  <si>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</si>
  <si>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</si>
  <si>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</si>
  <si>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</si>
  <si>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</si>
  <si>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</si>
  <si>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</si>
  <si>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</si>
  <si>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</si>
  <si>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</si>
  <si>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</si>
  <si>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</si>
  <si>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</si>
  <si>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</si>
  <si>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</si>
  <si>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</si>
  <si>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</si>
  <si>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</si>
  <si>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</si>
  <si>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</si>
  <si>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</si>
  <si>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</si>
  <si>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</si>
  <si>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</si>
  <si>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</si>
  <si>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</si>
  <si>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</si>
  <si>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</si>
  <si>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</si>
  <si>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</si>
  <si>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</si>
  <si>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</si>
  <si>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</si>
  <si>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</si>
  <si>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</si>
  <si>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</si>
  <si>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</si>
  <si>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</si>
  <si>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</si>
  <si>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</si>
  <si>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</si>
  <si>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</si>
  <si>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</si>
  <si>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</si>
  <si>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</si>
  <si>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</si>
  <si>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</si>
  <si>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</si>
  <si>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</si>
  <si>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</si>
  <si>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</si>
  <si>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</si>
  <si>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</si>
  <si>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</si>
  <si>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</si>
  <si>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</si>
  <si>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</si>
  <si>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</si>
  <si>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</si>
  <si>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</si>
  <si>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</si>
  <si>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</si>
  <si>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</si>
  <si>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</si>
  <si>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</si>
  <si>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</si>
  <si>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</si>
  <si>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</si>
  <si>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</si>
  <si>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</si>
  <si>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</si>
  <si>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</si>
  <si>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</si>
  <si>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</si>
  <si>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</si>
  <si>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</si>
  <si>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</si>
  <si>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</si>
  <si>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</si>
  <si>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</si>
  <si>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</si>
  <si>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</si>
  <si>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</si>
  <si>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</si>
  <si>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</si>
  <si>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</si>
  <si>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</si>
  <si>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</si>
  <si>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</si>
  <si>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</si>
  <si>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</si>
  <si>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</si>
  <si>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</si>
  <si>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</si>
  <si>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</si>
  <si>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</si>
  <si>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</si>
  <si>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</si>
  <si>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</si>
  <si>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</si>
  <si>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</si>
  <si>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</si>
  <si>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</si>
  <si>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</si>
  <si>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</si>
  <si>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</si>
  <si>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</si>
  <si>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</si>
  <si>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</si>
  <si>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</si>
  <si>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</si>
  <si>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</si>
  <si>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</si>
  <si>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</si>
  <si>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</si>
  <si>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</si>
  <si>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</si>
  <si>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</si>
  <si>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</si>
  <si>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</si>
  <si>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</si>
  <si>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</si>
  <si>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</si>
  <si>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</si>
  <si>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</si>
  <si>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</si>
  <si>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</si>
  <si>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</si>
  <si>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</si>
  <si>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</si>
  <si>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</si>
  <si>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</si>
  <si>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</si>
  <si>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</si>
  <si>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</si>
  <si>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</si>
  <si>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</si>
  <si>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</si>
  <si>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</si>
  <si>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</si>
  <si>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</si>
  <si>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</si>
  <si>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</si>
  <si>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</si>
  <si>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</si>
  <si>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</si>
  <si>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</si>
  <si>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</si>
  <si>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</si>
  <si>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</si>
  <si>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</si>
  <si>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</si>
  <si>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</si>
  <si>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</si>
  <si>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</si>
  <si>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</si>
  <si>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</si>
  <si>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</si>
  <si>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</si>
  <si>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</si>
  <si>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</si>
  <si>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</si>
  <si>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</si>
  <si>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</si>
  <si>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</si>
  <si>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</si>
  <si>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</si>
  <si>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</si>
  <si>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</si>
  <si>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</si>
  <si>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</si>
  <si>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</si>
  <si>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</si>
  <si>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</si>
  <si>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</si>
  <si>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</si>
  <si>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</si>
  <si>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</si>
  <si>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</si>
  <si>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</si>
  <si>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</si>
  <si>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</si>
  <si>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</si>
  <si>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</si>
  <si>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</si>
  <si>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</si>
  <si>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</si>
  <si>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</si>
  <si>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</si>
  <si>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</si>
  <si>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</si>
  <si>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</si>
  <si>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</si>
  <si>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</si>
  <si>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</si>
  <si>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</si>
  <si>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</si>
  <si>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</si>
  <si>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</si>
  <si>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</si>
  <si>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</si>
  <si>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</si>
  <si>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</si>
  <si>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</si>
  <si>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</si>
  <si>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</si>
  <si>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</si>
  <si>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</si>
  <si>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</si>
  <si>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</si>
  <si>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</si>
  <si>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</si>
  <si>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</si>
  <si>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</si>
  <si>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</si>
  <si>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</si>
  <si>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</si>
  <si>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</si>
  <si>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</si>
  <si>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</si>
  <si>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</si>
  <si>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</si>
  <si>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</si>
  <si>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</si>
  <si>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</si>
  <si>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</si>
  <si>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</si>
  <si>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</si>
  <si>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</si>
  <si>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</si>
  <si>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</si>
  <si>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</si>
  <si>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</si>
  <si>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</si>
  <si>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</si>
  <si>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</si>
  <si>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</si>
  <si>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</si>
  <si>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</si>
  <si>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</si>
  <si>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</si>
  <si>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</si>
  <si>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</si>
  <si>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</si>
  <si>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</si>
  <si>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</si>
  <si>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</si>
  <si>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</si>
  <si>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</si>
  <si>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</si>
  <si>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</si>
  <si>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</si>
  <si>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</si>
  <si>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</si>
  <si>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</si>
  <si>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</si>
  <si>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</si>
  <si>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</si>
  <si>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</si>
  <si>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</si>
  <si>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</si>
  <si>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</si>
  <si>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</si>
  <si>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</si>
  <si>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</si>
  <si>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</si>
  <si>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</si>
  <si>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</si>
  <si>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</si>
  <si>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</si>
  <si>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</si>
  <si>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</si>
  <si>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</si>
  <si>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</si>
  <si>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</si>
  <si>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</si>
  <si>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</si>
  <si>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</si>
  <si>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</si>
  <si>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</si>
  <si>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</si>
  <si>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</si>
  <si>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</si>
  <si>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</si>
  <si>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</si>
  <si>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</si>
  <si>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</si>
  <si>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</si>
  <si>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</si>
  <si>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</si>
  <si>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</si>
  <si>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</si>
  <si>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</si>
  <si>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</si>
  <si>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</si>
  <si>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</si>
  <si>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</si>
  <si>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</si>
  <si>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</si>
  <si>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</si>
  <si>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</si>
  <si>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</si>
  <si>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</si>
  <si>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</si>
  <si>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</si>
  <si>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</si>
  <si>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</si>
  <si>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</si>
  <si>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</si>
  <si>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</si>
  <si>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</si>
  <si>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</si>
  <si>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</si>
  <si>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</si>
  <si>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</si>
  <si>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</si>
  <si>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</si>
  <si>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</si>
  <si>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</si>
  <si>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</si>
  <si>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</si>
  <si>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</si>
  <si>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</si>
  <si>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</si>
  <si>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</si>
  <si>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</si>
  <si>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</si>
  <si>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</si>
  <si>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</si>
  <si>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</si>
  <si>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</si>
  <si>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</si>
  <si>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</si>
  <si>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</si>
  <si>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</si>
  <si>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</si>
  <si>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</si>
  <si>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</si>
  <si>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</si>
  <si>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</si>
  <si>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</si>
  <si>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</si>
  <si>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</si>
  <si>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</si>
  <si>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</si>
  <si>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</si>
  <si>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</si>
  <si>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</si>
  <si>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</si>
  <si>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</si>
  <si>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</si>
  <si>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</si>
  <si>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</si>
  <si>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</si>
  <si>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</si>
  <si>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</si>
  <si>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</si>
  <si>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</si>
  <si>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</si>
  <si>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</si>
  <si>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</si>
  <si>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</si>
  <si>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</si>
  <si>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</si>
  <si>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</si>
  <si>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</si>
  <si>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</si>
  <si>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</si>
  <si>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</si>
  <si>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</si>
  <si>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</si>
  <si>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</si>
  <si>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</si>
  <si>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</si>
  <si>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</si>
  <si>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</si>
  <si>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</si>
  <si>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</si>
  <si>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</si>
  <si>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</si>
  <si>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</si>
  <si>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</si>
  <si>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</si>
  <si>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</si>
  <si>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</si>
  <si>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</si>
  <si>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</si>
  <si>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</si>
  <si>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</si>
  <si>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</si>
  <si>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</si>
  <si>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</si>
  <si>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</si>
  <si>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</si>
  <si>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</si>
  <si>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</si>
  <si>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</si>
  <si>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</si>
  <si>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</si>
  <si>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</si>
  <si>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</si>
  <si>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</si>
  <si>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</si>
  <si>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</si>
  <si>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</si>
  <si>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</si>
  <si>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</si>
  <si>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</si>
  <si>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</si>
  <si>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</si>
  <si>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</si>
  <si>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</si>
  <si>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</si>
  <si>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</si>
  <si>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</si>
  <si>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</si>
  <si>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</si>
  <si>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</si>
  <si>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</si>
  <si>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</si>
  <si>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</si>
  <si>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</si>
  <si>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</si>
  <si>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</si>
  <si>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</si>
  <si>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</si>
  <si>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</si>
  <si>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</si>
  <si>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</si>
  <si>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</si>
  <si>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</si>
  <si>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</si>
  <si>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</si>
  <si>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</si>
  <si>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</si>
  <si>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</si>
  <si>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</si>
  <si>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</si>
  <si>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</si>
  <si>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</si>
  <si>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</si>
  <si>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</si>
  <si>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</si>
  <si>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</si>
  <si>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</si>
  <si>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</si>
  <si>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</si>
  <si>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</si>
  <si>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</si>
  <si>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</si>
  <si>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</si>
  <si>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</si>
  <si>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</si>
  <si>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</si>
  <si>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</si>
  <si>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</si>
  <si>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</si>
  <si>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</si>
  <si>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</si>
  <si>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</si>
  <si>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</si>
  <si>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</si>
  <si>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</si>
  <si>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</si>
  <si>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</si>
  <si>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</si>
  <si>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</si>
  <si>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</si>
  <si>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</si>
  <si>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</si>
  <si>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</si>
  <si>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</si>
  <si>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</si>
  <si>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</si>
  <si>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</si>
  <si>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</si>
  <si>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</si>
  <si>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</si>
  <si>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</si>
  <si>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</si>
  <si>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</si>
  <si>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</si>
  <si>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</si>
  <si>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</si>
  <si>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</si>
  <si>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</si>
  <si>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</si>
  <si>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</si>
  <si>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</si>
  <si>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</si>
  <si>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</si>
  <si>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</si>
  <si>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</si>
  <si>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</si>
  <si>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</si>
  <si>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</si>
  <si>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</si>
  <si>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</si>
  <si>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</si>
  <si>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</si>
  <si>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</si>
  <si>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</si>
  <si>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</si>
  <si>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</si>
  <si>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</si>
  <si>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</si>
  <si>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</si>
  <si>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</si>
  <si>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</si>
  <si>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</si>
  <si>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</si>
  <si>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</si>
  <si>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</si>
  <si>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</si>
  <si>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</si>
  <si>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</si>
  <si>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</si>
  <si>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</si>
  <si>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</si>
  <si>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</si>
  <si>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</si>
  <si>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</si>
  <si>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</si>
  <si>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</si>
  <si>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</si>
  <si>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</si>
  <si>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</si>
  <si>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</si>
  <si>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</si>
  <si>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</si>
  <si>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</si>
  <si>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</si>
  <si>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</si>
  <si>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</si>
  <si>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</si>
  <si>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</si>
  <si>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</si>
  <si>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</si>
  <si>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</si>
  <si>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</si>
  <si>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</si>
  <si>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</si>
  <si>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</si>
  <si>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</si>
  <si>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</si>
  <si>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</si>
  <si>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</si>
  <si>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</si>
  <si>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</si>
  <si>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</si>
  <si>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</si>
  <si>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</si>
  <si>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</si>
  <si>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</si>
  <si>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</si>
  <si>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</si>
  <si>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</si>
  <si>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</si>
  <si>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</si>
  <si>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</si>
  <si>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</si>
  <si>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</si>
  <si>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</si>
  <si>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</si>
  <si>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</si>
  <si>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</si>
  <si>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</si>
  <si>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</si>
  <si>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</si>
  <si>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</si>
  <si>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</si>
  <si>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</si>
  <si>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</si>
  <si>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</si>
  <si>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</si>
  <si>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</si>
  <si>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</si>
  <si>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</si>
  <si>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</si>
  <si>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</si>
  <si>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</si>
  <si>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</si>
  <si>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</si>
  <si>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</si>
  <si>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</si>
  <si>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</si>
  <si>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</si>
  <si>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</si>
  <si>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</si>
  <si>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</si>
  <si>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</si>
  <si>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</si>
  <si>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</si>
  <si>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</si>
  <si>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</si>
  <si>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</si>
  <si>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</si>
  <si>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</si>
  <si>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</si>
  <si>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</si>
  <si>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</si>
  <si>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</si>
  <si>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</si>
  <si>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</si>
  <si>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</si>
  <si>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</si>
  <si>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</si>
  <si>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</si>
  <si>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</si>
  <si>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</si>
  <si>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</si>
  <si>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</si>
  <si>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</si>
  <si>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</si>
  <si>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</si>
  <si>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</si>
  <si>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</si>
  <si>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</si>
  <si>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</si>
  <si>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</si>
  <si>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</si>
  <si>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</si>
  <si>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</si>
  <si>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</si>
  <si>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</si>
  <si>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</si>
  <si>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</si>
  <si>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</si>
  <si>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</si>
  <si>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</si>
  <si>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</si>
  <si>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</si>
  <si>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</si>
  <si>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</si>
  <si>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</si>
  <si>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</si>
  <si>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</si>
  <si>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</si>
  <si>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</si>
  <si>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</si>
  <si>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</si>
  <si>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</si>
  <si>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</si>
  <si>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</si>
  <si>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</si>
  <si>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</si>
  <si>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</si>
  <si>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</si>
  <si>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</si>
  <si>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</si>
  <si>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</si>
  <si>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</si>
  <si>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</si>
  <si>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</si>
  <si>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</si>
  <si>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</si>
  <si>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</si>
  <si>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</si>
  <si>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</si>
  <si>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</si>
  <si>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</si>
  <si>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</si>
  <si>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</si>
  <si>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</si>
  <si>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</si>
  <si>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</si>
  <si>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</si>
  <si>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</si>
  <si>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</si>
  <si>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</si>
  <si>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</si>
  <si>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</si>
  <si>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</si>
  <si>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</si>
  <si>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</si>
  <si>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</si>
  <si>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</si>
  <si>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</si>
  <si>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</si>
  <si>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</si>
  <si>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</si>
  <si>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</si>
  <si>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</si>
  <si>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</si>
  <si>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</si>
  <si>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</si>
  <si>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</si>
  <si>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</si>
  <si>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</si>
  <si>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</si>
  <si>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</si>
  <si>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</si>
  <si>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</si>
  <si>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</si>
  <si>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</si>
  <si>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</si>
  <si>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</si>
  <si>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</si>
  <si>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</si>
  <si>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</si>
  <si>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</si>
  <si>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</si>
  <si>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</si>
  <si>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</si>
  <si>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</si>
  <si>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</si>
  <si>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</si>
  <si>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</si>
  <si>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</si>
  <si>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</si>
  <si>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</si>
  <si>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</si>
  <si>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</si>
  <si>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</si>
  <si>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</si>
  <si>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</si>
  <si>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</si>
  <si>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</si>
  <si>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</si>
  <si>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</si>
  <si>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</si>
  <si>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</si>
  <si>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</si>
  <si>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</si>
  <si>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</si>
  <si>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</si>
  <si>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</si>
  <si>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</si>
  <si>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</si>
  <si>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</si>
  <si>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</si>
  <si>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</si>
  <si>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</si>
  <si>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</si>
  <si>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</si>
  <si>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</si>
  <si>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</si>
  <si>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</si>
  <si>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</si>
  <si>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</si>
  <si>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</si>
  <si>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</si>
  <si>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</si>
  <si>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</si>
  <si>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</si>
  <si>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</si>
  <si>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</si>
  <si>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</si>
  <si>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</si>
  <si>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</si>
  <si>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</si>
  <si>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</si>
  <si>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</si>
  <si>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</si>
  <si>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</si>
  <si>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</si>
  <si>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</si>
  <si>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</si>
  <si>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</si>
  <si>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</si>
  <si>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</si>
  <si>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</si>
  <si>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</si>
  <si>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</si>
  <si>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</si>
  <si>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</si>
  <si>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</si>
  <si>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</si>
  <si>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</si>
  <si>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</si>
  <si>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</si>
  <si>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</si>
  <si>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</si>
  <si>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</si>
  <si>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</si>
  <si>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</si>
  <si>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</si>
  <si>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</si>
  <si>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</si>
  <si>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</si>
  <si>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</si>
  <si>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</si>
  <si>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</si>
  <si>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</si>
  <si>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</si>
  <si>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</si>
  <si>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</si>
  <si>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</si>
  <si>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</si>
  <si>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</si>
  <si>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</si>
  <si>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</si>
  <si>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</si>
  <si>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</si>
  <si>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</si>
  <si>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</si>
  <si>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</si>
  <si>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</si>
  <si>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</si>
  <si>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</si>
  <si>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</si>
  <si>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</si>
  <si>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</si>
  <si>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</si>
  <si>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</si>
  <si>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</si>
  <si>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</si>
  <si>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</si>
  <si>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</si>
  <si>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</si>
  <si>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</si>
  <si>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</si>
  <si>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</si>
  <si>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</si>
  <si>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</si>
  <si>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</si>
  <si>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</si>
  <si>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</si>
  <si>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</si>
  <si>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</si>
  <si>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</si>
  <si>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</si>
  <si>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</si>
  <si>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</si>
  <si>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</si>
  <si>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</si>
  <si>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</si>
  <si>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</si>
  <si>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</si>
  <si>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</si>
  <si>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</si>
  <si>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</si>
  <si>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</si>
  <si>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</si>
  <si>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</si>
  <si>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</si>
  <si>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</si>
  <si>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</si>
  <si>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</si>
  <si>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</si>
  <si>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</si>
  <si>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</si>
  <si>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</si>
  <si>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</si>
  <si>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</si>
  <si>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</si>
  <si>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</si>
  <si>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</si>
  <si>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</si>
  <si>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</si>
  <si>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</si>
  <si>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</si>
  <si>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</si>
  <si>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</si>
  <si>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</si>
  <si>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</si>
  <si>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</si>
  <si>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</si>
  <si>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</si>
  <si>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</si>
  <si>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</si>
  <si>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</si>
  <si>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</si>
  <si>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</si>
  <si>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</si>
  <si>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</si>
  <si>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</si>
  <si>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</si>
  <si>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</si>
  <si>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</si>
  <si>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</si>
  <si>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</si>
  <si>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</si>
  <si>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</si>
  <si>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</si>
  <si>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</si>
  <si>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</si>
  <si>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</si>
  <si>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</si>
  <si>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</si>
  <si>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</si>
  <si>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</si>
  <si>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</si>
  <si>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</si>
  <si>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</si>
  <si>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</si>
  <si>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</si>
  <si>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</si>
  <si>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</si>
  <si>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</si>
  <si>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</si>
  <si>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</si>
  <si>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</si>
  <si>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</si>
  <si>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</si>
  <si>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</si>
  <si>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</si>
  <si>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</si>
  <si>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</si>
  <si>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</si>
  <si>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</si>
  <si>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</si>
  <si>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</si>
  <si>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</si>
  <si>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</si>
  <si>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</si>
  <si>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</si>
  <si>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</si>
  <si>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</si>
  <si>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</si>
  <si>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</si>
  <si>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</si>
  <si>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</si>
  <si>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</si>
  <si>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</si>
  <si>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</si>
  <si>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</si>
  <si>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</si>
  <si>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</si>
  <si>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</si>
  <si>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</si>
  <si>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</si>
  <si>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</si>
  <si>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</si>
  <si>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</si>
  <si>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</si>
  <si>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</si>
  <si>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</si>
  <si>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</si>
  <si>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</si>
  <si>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</si>
  <si>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</si>
  <si>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</si>
  <si>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</si>
  <si>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</si>
  <si>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</si>
  <si>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</si>
  <si>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</si>
  <si>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</si>
  <si>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</si>
  <si>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</si>
  <si>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</si>
  <si>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</si>
  <si>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</si>
  <si>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</si>
  <si>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</si>
  <si>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</si>
  <si>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</si>
  <si>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</si>
  <si>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</si>
  <si>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</si>
  <si>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</si>
  <si>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</si>
  <si>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</si>
  <si>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</si>
  <si>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</si>
  <si>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</si>
  <si>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</si>
  <si>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</si>
  <si>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</si>
  <si>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</si>
  <si>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</si>
  <si>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</si>
  <si>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</si>
  <si>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</si>
  <si>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</si>
  <si>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</si>
  <si>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</si>
  <si>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</si>
  <si>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</si>
  <si>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</si>
  <si>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</si>
  <si>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</si>
  <si>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</si>
  <si>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</si>
  <si>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</si>
  <si>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</si>
  <si>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</si>
  <si>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</si>
  <si>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</si>
  <si>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</si>
  <si>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</si>
  <si>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</si>
  <si>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</si>
  <si>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</si>
  <si>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</si>
  <si>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</si>
  <si>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</si>
  <si>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</si>
  <si>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</si>
  <si>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</si>
  <si>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</si>
  <si>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</si>
  <si>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</si>
  <si>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</si>
  <si>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</si>
  <si>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</si>
  <si>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</si>
  <si>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</si>
  <si>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</si>
  <si>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</si>
  <si>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</si>
  <si>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</si>
  <si>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</si>
  <si>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</si>
  <si>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</si>
  <si>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</si>
  <si>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</si>
  <si>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</si>
  <si>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</si>
  <si>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</si>
  <si>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</si>
  <si>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</si>
  <si>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</si>
  <si>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</si>
  <si>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</si>
  <si>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</si>
  <si>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</si>
  <si>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</si>
  <si>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</si>
  <si>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</si>
  <si>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</si>
  <si>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</si>
  <si>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</si>
  <si>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</si>
  <si>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</si>
  <si>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</si>
  <si>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</si>
  <si>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</si>
  <si>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</si>
  <si>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</si>
  <si>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</si>
  <si>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</si>
  <si>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</si>
  <si>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</si>
  <si>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</si>
  <si>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</si>
  <si>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</si>
  <si>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</si>
  <si>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</si>
  <si>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</si>
  <si>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</si>
  <si>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</si>
  <si>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</si>
  <si>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</si>
  <si>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</si>
  <si>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</si>
  <si>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</si>
  <si>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</si>
  <si>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</si>
  <si>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</si>
  <si>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</si>
  <si>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</si>
  <si>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</si>
  <si>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</si>
  <si>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</si>
  <si>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</si>
  <si>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</si>
  <si>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</si>
  <si>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</si>
  <si>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</si>
  <si>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</si>
  <si>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</si>
  <si>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</si>
  <si>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</si>
  <si>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</si>
  <si>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</si>
  <si>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</si>
  <si>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</si>
  <si>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</si>
  <si>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</si>
  <si>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</si>
  <si>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</si>
  <si>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</si>
  <si>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</si>
  <si>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</si>
  <si>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</si>
  <si>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</si>
  <si>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</si>
  <si>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</si>
  <si>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</si>
  <si>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</si>
  <si>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</si>
  <si>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</si>
  <si>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</si>
  <si>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</si>
  <si>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</si>
  <si>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</si>
  <si>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</si>
  <si>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</si>
  <si>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</si>
  <si>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</si>
  <si>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</si>
  <si>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</si>
  <si>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</si>
  <si>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</si>
  <si>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</si>
  <si>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</si>
  <si>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</si>
  <si>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</si>
  <si>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</si>
  <si>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</si>
  <si>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</si>
  <si>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</si>
  <si>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</si>
  <si>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</si>
  <si>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</si>
  <si>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</si>
  <si>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</si>
  <si>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</si>
  <si>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</si>
  <si>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</si>
  <si>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</si>
  <si>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</si>
  <si>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</si>
  <si>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</si>
  <si>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</si>
  <si>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</si>
  <si>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</si>
  <si>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</si>
  <si>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</si>
  <si>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</si>
  <si>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</si>
  <si>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</si>
  <si>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</si>
  <si>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</si>
  <si>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</si>
  <si>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</si>
  <si>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</si>
  <si>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</si>
  <si>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</si>
  <si>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</si>
  <si>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</si>
  <si>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</si>
  <si>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</si>
  <si>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</si>
  <si>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</si>
  <si>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</si>
  <si>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</si>
  <si>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</si>
  <si>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</si>
  <si>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</si>
  <si>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</si>
  <si>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</si>
  <si>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</si>
  <si>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</si>
  <si>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</si>
  <si>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</si>
  <si>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</si>
  <si>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</si>
  <si>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</si>
  <si>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</si>
  <si>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</si>
  <si>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</si>
  <si>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</si>
  <si>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</si>
  <si>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</si>
  <si>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</si>
  <si>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</si>
  <si>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</si>
  <si>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</si>
  <si>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</si>
  <si>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</si>
  <si>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</si>
  <si>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</si>
  <si>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</si>
  <si>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</si>
  <si>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</si>
  <si>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</si>
  <si>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</si>
  <si>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</si>
  <si>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</si>
  <si>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</si>
  <si>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</si>
  <si>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</si>
  <si>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</si>
  <si>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</si>
  <si>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</si>
  <si>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</si>
  <si>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</si>
  <si>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</si>
  <si>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</si>
  <si>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</si>
  <si>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</si>
  <si>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</si>
  <si>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</si>
  <si>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</si>
  <si>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</si>
  <si>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</si>
  <si>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</si>
  <si>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</si>
  <si>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</si>
  <si>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</si>
  <si>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</si>
  <si>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</si>
  <si>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</si>
  <si>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</si>
  <si>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</si>
  <si>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</si>
  <si>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</si>
  <si>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</si>
  <si>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</si>
  <si>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</si>
  <si>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</si>
  <si>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</si>
  <si>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</si>
  <si>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</si>
  <si>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</si>
  <si>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</si>
  <si>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</si>
  <si>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</si>
  <si>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</si>
  <si>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</si>
  <si>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</si>
  <si>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</si>
  <si>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</si>
  <si>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</si>
  <si>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</si>
  <si>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</si>
  <si>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</si>
  <si>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</si>
  <si>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</si>
  <si>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</si>
  <si>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</si>
  <si>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</si>
  <si>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</si>
  <si>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</si>
  <si>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</si>
  <si>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</si>
  <si>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</si>
  <si>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</si>
  <si>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</si>
  <si>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</si>
  <si>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</si>
  <si>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</si>
  <si>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</si>
  <si>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</si>
  <si>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</si>
  <si>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</si>
  <si>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</si>
  <si>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</si>
  <si>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</si>
  <si>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</si>
  <si>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</si>
  <si>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</si>
  <si>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</si>
  <si>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</si>
  <si>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</si>
  <si>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</si>
  <si>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</si>
  <si>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</si>
  <si>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</si>
  <si>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</si>
  <si>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</si>
  <si>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</si>
  <si>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</si>
  <si>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</si>
  <si>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</si>
  <si>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</si>
  <si>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</si>
  <si>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</si>
  <si>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</si>
  <si>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</si>
  <si>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</si>
  <si>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</si>
  <si>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</si>
  <si>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</si>
  <si>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</si>
  <si>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</si>
  <si>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</si>
  <si>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</si>
  <si>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</si>
  <si>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</si>
  <si>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</si>
  <si>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</si>
  <si>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</si>
  <si>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</si>
  <si>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</si>
  <si>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</si>
  <si>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</si>
  <si>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</si>
  <si>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</si>
  <si>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</si>
  <si>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</si>
  <si>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</si>
  <si>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</si>
  <si>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</si>
  <si>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</si>
  <si>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</si>
  <si>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</si>
  <si>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</si>
  <si>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</si>
  <si>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</si>
  <si>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</si>
  <si>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</si>
  <si>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</si>
  <si>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</si>
  <si>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</si>
  <si>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</si>
  <si>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</si>
  <si>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</si>
  <si>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</si>
  <si>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</si>
  <si>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</si>
  <si>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</si>
  <si>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</si>
  <si>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</si>
  <si>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</si>
  <si>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</si>
  <si>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</si>
  <si>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</si>
  <si>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</si>
  <si>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</si>
  <si>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</si>
  <si>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</si>
  <si>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</si>
  <si>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</si>
  <si>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</si>
  <si>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</si>
  <si>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</si>
  <si>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</si>
  <si>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</si>
  <si>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</si>
  <si>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</si>
  <si>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</si>
  <si>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</si>
  <si>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</si>
  <si>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</si>
  <si>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</si>
  <si>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</si>
  <si>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</si>
  <si>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</si>
  <si>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</si>
  <si>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</si>
  <si>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</si>
  <si>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</si>
  <si>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</si>
  <si>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</si>
  <si>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</si>
  <si>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</si>
  <si>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</si>
  <si>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</si>
  <si>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</si>
  <si>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</si>
  <si>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</si>
  <si>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</si>
  <si>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</si>
  <si>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</si>
  <si>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</si>
  <si>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</si>
  <si>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</si>
  <si>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</si>
  <si>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</si>
  <si>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</si>
  <si>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</si>
  <si>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</si>
  <si>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</si>
  <si>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</si>
  <si>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</si>
  <si>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</si>
  <si>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</si>
  <si>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</si>
  <si>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</si>
  <si>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</si>
  <si>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</si>
  <si>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</si>
  <si>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</si>
  <si>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</si>
  <si>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</si>
  <si>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</si>
  <si>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</si>
  <si>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</si>
  <si>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</si>
  <si>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</si>
  <si>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</si>
  <si>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</si>
  <si>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</si>
  <si>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</si>
  <si>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</si>
  <si>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</si>
  <si>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</si>
  <si>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</si>
  <si>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</si>
  <si>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</si>
  <si>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</si>
  <si>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</si>
  <si>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</si>
  <si>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</si>
  <si>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</si>
  <si>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</si>
  <si>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</si>
  <si>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</si>
  <si>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</si>
  <si>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</si>
  <si>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</si>
  <si>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</si>
  <si>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</si>
  <si>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</si>
  <si>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</si>
  <si>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</si>
  <si>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</si>
  <si>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</si>
  <si>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</si>
  <si>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</si>
  <si>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</si>
  <si>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</si>
  <si>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</si>
  <si>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</si>
  <si>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</si>
  <si>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</si>
  <si>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</si>
  <si>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</si>
  <si>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</si>
  <si>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</si>
  <si>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</si>
  <si>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</si>
  <si>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</si>
  <si>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</si>
  <si>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</si>
  <si>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</si>
  <si>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</si>
  <si>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</si>
  <si>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</si>
  <si>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</si>
  <si>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</si>
  <si>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</si>
  <si>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</si>
  <si>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</si>
  <si>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</si>
  <si>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</si>
  <si>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</si>
  <si>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</si>
  <si>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</si>
  <si>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</si>
  <si>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</si>
  <si>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</si>
  <si>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</si>
  <si>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</si>
  <si>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</si>
  <si>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</si>
  <si>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</si>
  <si>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</si>
  <si>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</si>
  <si>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</si>
  <si>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</si>
  <si>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</si>
  <si>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</si>
  <si>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</si>
  <si>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</si>
  <si>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</si>
  <si>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</si>
  <si>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</si>
  <si>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</si>
  <si>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</si>
  <si>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</si>
  <si>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</si>
  <si>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</si>
  <si>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</si>
  <si>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</si>
  <si>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</si>
  <si>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</si>
  <si>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</si>
  <si>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</si>
  <si>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</si>
  <si>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</si>
  <si>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</si>
  <si>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</si>
  <si>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</si>
  <si>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</si>
  <si>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</si>
  <si>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</si>
  <si>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</si>
  <si>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</si>
  <si>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</si>
  <si>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</si>
  <si>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</si>
  <si>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</si>
  <si>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</si>
  <si>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</si>
  <si>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</si>
  <si>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</si>
  <si>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</si>
  <si>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</si>
  <si>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</si>
  <si>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</si>
  <si>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</si>
  <si>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</si>
  <si>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</si>
  <si>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</si>
  <si>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</si>
  <si>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</si>
  <si>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</si>
  <si>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</si>
  <si>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</si>
  <si>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</si>
  <si>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</si>
  <si>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</si>
  <si>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</si>
  <si>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</si>
  <si>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</si>
  <si>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</si>
  <si>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</si>
  <si>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</si>
  <si>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</si>
  <si>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</si>
  <si>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</si>
  <si>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</si>
  <si>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</si>
  <si>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</si>
  <si>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</si>
  <si>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</si>
  <si>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</si>
  <si>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</si>
  <si>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</si>
  <si>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</si>
  <si>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</si>
  <si>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</si>
  <si>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</si>
  <si>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</si>
  <si>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</si>
  <si>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</si>
  <si>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</si>
  <si>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</si>
  <si>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</si>
  <si>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</si>
  <si>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</si>
  <si>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</si>
  <si>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</si>
  <si>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</si>
  <si>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</si>
  <si>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</si>
  <si>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</si>
  <si>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</si>
  <si>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</si>
  <si>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</si>
  <si>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</si>
  <si>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</si>
  <si>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</si>
  <si>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</si>
  <si>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</si>
  <si>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</si>
  <si>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</si>
  <si>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</si>
  <si>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</si>
  <si>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</si>
  <si>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</si>
  <si>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</si>
  <si>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</si>
  <si>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</si>
  <si>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</si>
  <si>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</si>
  <si>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</si>
  <si>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</si>
  <si>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</si>
  <si>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</si>
  <si>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</si>
  <si>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</si>
  <si>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</si>
  <si>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</si>
  <si>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</si>
  <si>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</si>
  <si>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</si>
  <si>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</si>
  <si>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</si>
  <si>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</si>
  <si>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</si>
  <si>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</si>
  <si>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</si>
  <si>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</si>
  <si>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</si>
  <si>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</si>
  <si>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</si>
  <si>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</si>
  <si>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</si>
  <si>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</si>
  <si>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</si>
  <si>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</si>
  <si>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</si>
  <si>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</si>
  <si>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</si>
  <si>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</si>
  <si>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</si>
  <si>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</si>
  <si>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</si>
  <si>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</si>
  <si>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</si>
  <si>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</si>
  <si>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</si>
  <si>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</si>
  <si>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</si>
  <si>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</si>
  <si>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</si>
  <si>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</si>
  <si>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</si>
  <si>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</si>
  <si>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</si>
  <si>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</si>
  <si>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</si>
  <si>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</si>
  <si>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</si>
  <si>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</si>
  <si>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</si>
  <si>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</si>
  <si>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</si>
  <si>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</si>
  <si>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</si>
  <si>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</si>
  <si>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</si>
  <si>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</si>
  <si>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</si>
  <si>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</si>
  <si>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</si>
  <si>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</si>
  <si>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</si>
  <si>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</si>
  <si>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</si>
  <si>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</si>
  <si>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</si>
  <si>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</si>
  <si>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</si>
  <si>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</si>
  <si>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</si>
  <si>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</si>
  <si>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</si>
  <si>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</si>
  <si>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</si>
  <si>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</si>
  <si>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</si>
  <si>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</si>
  <si>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</si>
  <si>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</si>
  <si>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</si>
  <si>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</si>
  <si>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</si>
  <si>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</si>
  <si>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</si>
  <si>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</si>
  <si>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</si>
  <si>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</si>
  <si>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</si>
  <si>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</si>
  <si>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</si>
  <si>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</si>
  <si>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</si>
  <si>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</si>
  <si>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</si>
  <si>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</si>
  <si>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</si>
  <si>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</si>
  <si>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</si>
  <si>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</si>
  <si>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</si>
  <si>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</si>
  <si>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</si>
  <si>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</si>
  <si>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</si>
  <si>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</si>
  <si>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</si>
  <si>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</si>
  <si>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</si>
  <si>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</si>
  <si>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</si>
  <si>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</si>
  <si>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</si>
  <si>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</si>
  <si>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</si>
  <si>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</si>
  <si>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</si>
  <si>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</si>
  <si>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</si>
  <si>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</si>
  <si>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</si>
  <si>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</si>
  <si>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</si>
  <si>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</si>
  <si>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</si>
  <si>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</si>
  <si>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</si>
  <si>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</si>
  <si>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</si>
  <si>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</si>
  <si>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</si>
  <si>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</si>
  <si>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</si>
  <si>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</si>
  <si>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</si>
  <si>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</si>
  <si>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</si>
  <si>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</si>
  <si>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</si>
  <si>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</si>
  <si>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</si>
  <si>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</si>
  <si>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</si>
  <si>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</si>
  <si>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</si>
  <si>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</si>
  <si>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</si>
  <si>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</si>
  <si>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</si>
  <si>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</si>
  <si>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</si>
  <si>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</si>
  <si>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</si>
  <si>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</si>
  <si>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</si>
  <si>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</si>
  <si>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</si>
  <si>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</si>
  <si>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</si>
  <si>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</si>
  <si>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</si>
  <si>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</si>
  <si>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</si>
  <si>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</si>
  <si>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</si>
  <si>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</si>
  <si>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</si>
  <si>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</si>
  <si>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</si>
  <si>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</si>
  <si>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</si>
  <si>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</si>
  <si>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</si>
  <si>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</si>
  <si>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</si>
  <si>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</si>
  <si>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</si>
  <si>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</si>
  <si>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</si>
  <si>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</si>
  <si>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</si>
  <si>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</si>
  <si>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</si>
  <si>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</si>
  <si>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</si>
  <si>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</si>
  <si>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</si>
  <si>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</si>
  <si>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</si>
  <si>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</si>
  <si>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</si>
  <si>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</si>
  <si>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</si>
  <si>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</si>
  <si>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</si>
  <si>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</si>
  <si>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</si>
  <si>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</si>
  <si>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</si>
  <si>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</si>
  <si>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</si>
  <si>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</si>
  <si>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</si>
  <si>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</si>
  <si>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</si>
  <si>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</si>
  <si>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</si>
  <si>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</si>
  <si>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</si>
  <si>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</si>
  <si>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</si>
  <si>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</si>
  <si>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</si>
  <si>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</si>
  <si>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</si>
  <si>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</si>
  <si>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</si>
  <si>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</si>
  <si>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</si>
  <si>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</si>
  <si>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</si>
  <si>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</si>
  <si>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</si>
  <si>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</si>
  <si>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</si>
  <si>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</si>
  <si>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</si>
  <si>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</si>
  <si>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</si>
  <si>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</si>
  <si>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</si>
  <si>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</si>
  <si>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</si>
  <si>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</si>
  <si>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</si>
  <si>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</si>
  <si>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</si>
  <si>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</si>
  <si>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</si>
  <si>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</si>
  <si>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</si>
  <si>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</si>
  <si>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</si>
  <si>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</si>
  <si>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</si>
  <si>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</si>
  <si>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</si>
  <si>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</si>
  <si>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</si>
  <si>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</si>
  <si>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</si>
  <si>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</si>
  <si>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</si>
  <si>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</si>
  <si>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</si>
  <si>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</si>
  <si>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</si>
  <si>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</si>
  <si>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</si>
  <si>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</si>
  <si>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</si>
  <si>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</si>
  <si>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</si>
  <si>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</si>
  <si>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</si>
  <si>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</si>
  <si>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</si>
  <si>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</si>
  <si>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</si>
  <si>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</si>
  <si>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</si>
  <si>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</si>
  <si>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</si>
  <si>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</si>
  <si>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</si>
  <si>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</si>
  <si>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</si>
  <si>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</si>
  <si>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</si>
  <si>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</si>
  <si>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</si>
  <si>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</si>
  <si>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</si>
  <si>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</si>
  <si>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</si>
  <si>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</si>
  <si>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</si>
  <si>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</si>
  <si>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</si>
  <si>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</si>
  <si>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</si>
  <si>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</si>
  <si>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</si>
  <si>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</si>
  <si>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</si>
  <si>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</si>
  <si>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</si>
  <si>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</si>
  <si>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</si>
  <si>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</si>
  <si>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</si>
  <si>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</si>
  <si>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</si>
  <si>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</si>
  <si>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</si>
  <si>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</si>
  <si>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</si>
  <si>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</si>
  <si>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</si>
  <si>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</si>
  <si>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</si>
  <si>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</si>
  <si>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</si>
  <si>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</si>
  <si>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</si>
  <si>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</si>
  <si>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</si>
  <si>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</si>
  <si>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</si>
  <si>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</si>
  <si>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</si>
  <si>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</si>
  <si>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</si>
  <si>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</si>
  <si>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</si>
  <si>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</si>
  <si>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</si>
  <si>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</si>
  <si>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</si>
  <si>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</si>
  <si>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</si>
  <si>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</si>
  <si>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</si>
  <si>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</si>
  <si>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</si>
  <si>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</si>
  <si>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</si>
  <si>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</si>
  <si>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</si>
  <si>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</si>
  <si>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</si>
  <si>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</si>
  <si>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</si>
  <si>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</si>
  <si>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</si>
  <si>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</si>
  <si>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</si>
  <si>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</si>
  <si>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</si>
  <si>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</si>
  <si>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</si>
  <si>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</si>
  <si>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</si>
  <si>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</si>
  <si>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</si>
  <si>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</si>
  <si>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</si>
  <si>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</si>
  <si>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</si>
  <si>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</si>
  <si>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</si>
  <si>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</si>
  <si>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</si>
  <si>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</si>
  <si>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</si>
  <si>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</si>
  <si>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</si>
  <si>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</si>
  <si>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</si>
  <si>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</si>
  <si>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</si>
  <si>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</si>
  <si>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</si>
  <si>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</si>
  <si>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</si>
  <si>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</si>
  <si>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</si>
  <si>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</si>
  <si>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</si>
  <si>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</si>
  <si>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</si>
  <si>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</si>
  <si>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</si>
  <si>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</si>
  <si>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</si>
  <si>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</si>
  <si>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</si>
  <si>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</si>
  <si>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</si>
  <si>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</si>
  <si>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</si>
  <si>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</si>
  <si>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</si>
  <si>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</si>
  <si>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</si>
  <si>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</si>
  <si>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</si>
  <si>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</si>
  <si>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</si>
  <si>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</si>
  <si>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</si>
  <si>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</si>
  <si>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</si>
  <si>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</si>
  <si>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</si>
  <si>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</si>
  <si>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</si>
  <si>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</si>
  <si>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</si>
  <si>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</si>
  <si>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</si>
  <si>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</si>
  <si>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</si>
  <si>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</si>
  <si>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</si>
  <si>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</si>
  <si>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</si>
  <si>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</si>
  <si>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</si>
  <si>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</si>
  <si>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</si>
  <si>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</si>
  <si>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</si>
  <si>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</si>
  <si>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</si>
  <si>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</si>
  <si>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</si>
  <si>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</si>
  <si>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</si>
  <si>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</si>
  <si>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</si>
  <si>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</si>
  <si>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</si>
  <si>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</si>
  <si>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</si>
  <si>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</si>
  <si>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</si>
  <si>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</si>
  <si>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</si>
  <si>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</si>
  <si>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</si>
  <si>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</si>
  <si>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</si>
  <si>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</si>
  <si>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</si>
  <si>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</si>
  <si>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</si>
  <si>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</si>
  <si>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</si>
  <si>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</si>
  <si>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</si>
  <si>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</si>
  <si>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</si>
  <si>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</si>
  <si>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</si>
  <si>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</si>
  <si>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</si>
  <si>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</si>
  <si>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</si>
  <si>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</si>
  <si>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</si>
  <si>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</si>
  <si>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</si>
  <si>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</si>
  <si>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</si>
  <si>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</si>
  <si>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</si>
  <si>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</si>
  <si>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</si>
  <si>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</si>
  <si>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</si>
  <si>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</si>
  <si>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</si>
  <si>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</si>
  <si>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</si>
  <si>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</si>
  <si>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</si>
  <si>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</si>
  <si>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</si>
  <si>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</si>
  <si>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</si>
  <si>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</si>
  <si>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</si>
  <si>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</si>
  <si>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</si>
  <si>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</si>
  <si>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</si>
  <si>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</si>
  <si>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</si>
  <si>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</si>
  <si>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</si>
  <si>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</si>
  <si>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</si>
  <si>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</si>
  <si>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</si>
  <si>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</si>
  <si>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</si>
  <si>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</si>
  <si>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</si>
  <si>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</si>
  <si>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</si>
  <si>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</si>
  <si>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</si>
  <si>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</si>
  <si>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</si>
  <si>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</si>
  <si>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</si>
  <si>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</si>
  <si>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</si>
  <si>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</si>
  <si>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</si>
  <si>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</si>
  <si>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</si>
  <si>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</si>
  <si>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</si>
  <si>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</si>
  <si>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</si>
  <si>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</si>
  <si>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</si>
  <si>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</si>
  <si>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</si>
  <si>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</si>
  <si>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</si>
  <si>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</si>
  <si>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</si>
  <si>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</si>
  <si>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</si>
  <si>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</si>
  <si>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</si>
  <si>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</si>
  <si>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</si>
  <si>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</si>
  <si>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</si>
  <si>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</si>
  <si>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</si>
  <si>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</si>
  <si>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</si>
  <si>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</si>
  <si>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</si>
  <si>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</si>
  <si>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</si>
  <si>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</si>
  <si>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</si>
  <si>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</si>
  <si>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</si>
  <si>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</si>
  <si>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</si>
  <si>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</si>
  <si>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</si>
  <si>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</si>
  <si>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</si>
  <si>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</si>
  <si>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</si>
  <si>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</si>
  <si>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</si>
  <si>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</si>
  <si>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</si>
  <si>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</si>
  <si>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</si>
  <si>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</si>
  <si>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</si>
  <si>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</si>
  <si>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</si>
  <si>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</si>
  <si>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</si>
  <si>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</si>
  <si>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</si>
  <si>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</si>
  <si>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</si>
  <si>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</si>
  <si>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</si>
  <si>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</si>
  <si>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</si>
  <si>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</si>
  <si>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</si>
  <si>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</si>
  <si>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</si>
  <si>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</si>
  <si>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</si>
  <si>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</si>
  <si>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</si>
  <si>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</si>
  <si>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</si>
  <si>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</si>
  <si>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</si>
  <si>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</si>
  <si>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</si>
  <si>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</si>
  <si>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</si>
  <si>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</si>
  <si>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</si>
  <si>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</si>
  <si>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</si>
  <si>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</si>
  <si>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</si>
  <si>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</si>
  <si>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</si>
  <si>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</si>
  <si>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</si>
  <si>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</si>
  <si>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</si>
  <si>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</si>
  <si>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</si>
  <si>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</si>
  <si>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</si>
  <si>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</si>
  <si>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</si>
  <si>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</si>
  <si>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</si>
  <si>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</si>
  <si>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</si>
  <si>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</si>
  <si>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</si>
  <si>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</si>
  <si>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</si>
  <si>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</si>
  <si>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</si>
  <si>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</si>
  <si>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</si>
  <si>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</si>
  <si>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</si>
  <si>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</si>
  <si>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</si>
  <si>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</si>
  <si>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</si>
  <si>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</si>
  <si>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</si>
  <si>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</si>
  <si>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</si>
  <si>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</si>
  <si>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</si>
  <si>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</si>
  <si>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</si>
  <si>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</si>
  <si>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</si>
  <si>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</si>
  <si>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</si>
  <si>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</si>
  <si>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</si>
  <si>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</si>
  <si>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</si>
  <si>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</si>
  <si>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</si>
  <si>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</si>
  <si>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</si>
  <si>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</si>
  <si>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</si>
  <si>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</si>
  <si>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</si>
  <si>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</si>
  <si>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</si>
  <si>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</si>
  <si>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</si>
  <si>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</si>
  <si>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</si>
  <si>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</si>
  <si>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</si>
  <si>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</si>
  <si>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</si>
  <si>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</si>
  <si>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</si>
  <si>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</si>
  <si>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</si>
  <si>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</si>
  <si>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</si>
  <si>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</si>
  <si>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</si>
  <si>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</si>
  <si>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</si>
  <si>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</si>
  <si>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</si>
  <si>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</si>
  <si>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</si>
  <si>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</si>
  <si>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</si>
  <si>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</si>
  <si>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</si>
  <si>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</si>
  <si>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</si>
  <si>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</si>
  <si>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</si>
  <si>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</si>
  <si>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</si>
  <si>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</si>
  <si>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</si>
  <si>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</si>
  <si>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</si>
  <si>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</si>
  <si>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</si>
  <si>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</si>
  <si>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</si>
  <si>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</si>
  <si>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</si>
  <si>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</si>
  <si>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</si>
  <si>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</si>
  <si>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</si>
  <si>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</si>
  <si>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</si>
  <si>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</si>
  <si>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</si>
  <si>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</si>
  <si>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</si>
  <si>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</si>
  <si>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</si>
  <si>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</si>
  <si>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</si>
  <si>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</si>
  <si>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</si>
  <si>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</si>
  <si>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</si>
  <si>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</si>
  <si>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</si>
  <si>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</si>
  <si>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</si>
  <si>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</si>
  <si>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</si>
  <si>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</si>
  <si>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</si>
  <si>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</si>
  <si>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</si>
  <si>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</si>
  <si>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</si>
  <si>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</si>
  <si>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</si>
  <si>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</si>
  <si>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</si>
  <si>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</si>
  <si>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</si>
  <si>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</si>
  <si>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</si>
  <si>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</si>
  <si>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</si>
  <si>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</si>
  <si>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</si>
  <si>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</si>
  <si>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</si>
  <si>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</si>
  <si>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</si>
  <si>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</si>
  <si>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</si>
  <si>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</si>
  <si>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</si>
  <si>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</si>
  <si>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</si>
  <si>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</si>
  <si>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</si>
  <si>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</si>
  <si>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</si>
  <si>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</si>
  <si>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</si>
  <si>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</si>
  <si>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</si>
  <si>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</si>
  <si>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</si>
  <si>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</si>
  <si>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</si>
  <si>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</si>
  <si>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</si>
  <si>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</si>
  <si>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</si>
  <si>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</si>
  <si>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</si>
  <si>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</si>
  <si>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</si>
  <si>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</si>
  <si>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</si>
  <si>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</si>
  <si>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</si>
  <si>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</si>
  <si>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</si>
  <si>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</si>
  <si>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</si>
  <si>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</si>
  <si>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</si>
  <si>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</si>
  <si>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</si>
  <si>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</si>
  <si>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</si>
  <si>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</si>
  <si>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</si>
  <si>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</si>
  <si>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</si>
  <si>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</si>
  <si>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</si>
  <si>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</si>
  <si>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</si>
  <si>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</si>
  <si>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</si>
  <si>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</si>
  <si>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</si>
  <si>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</si>
  <si>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</si>
  <si>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</si>
  <si>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</si>
  <si>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</si>
  <si>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</si>
  <si>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</si>
  <si>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</si>
  <si>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</si>
  <si>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</si>
  <si>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</si>
  <si>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</si>
  <si>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</si>
  <si>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</si>
  <si>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</si>
  <si>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</si>
  <si>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</si>
  <si>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</si>
  <si>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</si>
  <si>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</si>
  <si>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</si>
  <si>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</si>
  <si>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</si>
  <si>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</si>
  <si>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</si>
  <si>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</si>
  <si>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</si>
  <si>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</si>
  <si>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</si>
  <si>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</si>
  <si>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</si>
  <si>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</si>
  <si>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</si>
  <si>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</si>
  <si>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</si>
  <si>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</si>
  <si>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</si>
  <si>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</si>
  <si>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</si>
  <si>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</si>
  <si>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</si>
  <si>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</si>
  <si>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</si>
  <si>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</si>
  <si>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</si>
  <si>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</si>
  <si>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</si>
  <si>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</si>
  <si>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</si>
  <si>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</si>
  <si>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</si>
  <si>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</si>
  <si>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</si>
  <si>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</si>
  <si>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</si>
  <si>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</si>
  <si>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</si>
  <si>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</si>
  <si>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</si>
  <si>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</si>
  <si>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</si>
  <si>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</si>
  <si>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</si>
  <si>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</si>
  <si>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</si>
  <si>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</si>
  <si>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</si>
  <si>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</si>
  <si>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</si>
  <si>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</si>
  <si>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</si>
  <si>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</si>
  <si>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</si>
  <si>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</si>
  <si>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</si>
  <si>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</si>
  <si>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</si>
  <si>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</si>
  <si>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</si>
  <si>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</si>
  <si>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</si>
  <si>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</si>
  <si>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</si>
  <si>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</si>
  <si>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</si>
  <si>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</si>
  <si>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</si>
  <si>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</si>
  <si>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</si>
  <si>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</si>
  <si>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</si>
  <si>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</si>
  <si>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</si>
  <si>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</si>
  <si>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</si>
  <si>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</si>
  <si>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</si>
  <si>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</si>
  <si>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</si>
  <si>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</si>
  <si>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</si>
  <si>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</si>
  <si>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</si>
  <si>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</si>
  <si>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</si>
  <si>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</si>
  <si>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</si>
  <si>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</si>
  <si>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</si>
  <si>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</si>
  <si>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</si>
  <si>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</si>
  <si>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</si>
  <si>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</si>
  <si>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</si>
  <si>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</si>
  <si>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</si>
  <si>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</si>
  <si>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</si>
  <si>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</si>
  <si>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</si>
  <si>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</si>
  <si>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</si>
  <si>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</si>
  <si>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</si>
  <si>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</si>
  <si>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</si>
  <si>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</si>
  <si>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</si>
  <si>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</si>
  <si>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</si>
  <si>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</si>
  <si>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</si>
  <si>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</si>
  <si>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</si>
  <si>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</si>
  <si>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</si>
  <si>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</si>
  <si>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</si>
  <si>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</si>
  <si>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</si>
  <si>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</si>
  <si>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</si>
  <si>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</si>
  <si>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</si>
  <si>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</si>
  <si>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</si>
  <si>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</si>
  <si>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</si>
  <si>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</si>
  <si>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</si>
  <si>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</si>
  <si>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</si>
  <si>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</si>
  <si>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</si>
  <si>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</si>
  <si>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</si>
  <si>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</si>
  <si>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</si>
  <si>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</si>
  <si>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</si>
  <si>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</si>
  <si>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</si>
  <si>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</si>
  <si>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</si>
  <si>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</si>
  <si>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</si>
  <si>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</si>
  <si>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</si>
  <si>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</si>
  <si>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</si>
  <si>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</si>
  <si>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</si>
  <si>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</si>
  <si>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</si>
  <si>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</si>
  <si>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</si>
  <si>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</si>
  <si>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</si>
  <si>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</si>
  <si>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</si>
  <si>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</si>
  <si>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</si>
  <si>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</si>
  <si>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</si>
  <si>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</si>
  <si>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</si>
  <si>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</si>
  <si>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</si>
  <si>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</si>
  <si>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</si>
  <si>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</si>
  <si>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</si>
  <si>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</si>
  <si>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</si>
  <si>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</si>
  <si>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</si>
  <si>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</si>
  <si>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</si>
  <si>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</si>
  <si>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</si>
  <si>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</si>
  <si>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</si>
  <si>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</si>
  <si>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</si>
  <si>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</si>
  <si>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</si>
  <si>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</si>
  <si>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</si>
  <si>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</si>
  <si>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</si>
  <si>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</si>
  <si>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</si>
  <si>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</si>
  <si>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</si>
  <si>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</si>
  <si>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</si>
  <si>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</si>
  <si>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</si>
  <si>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</si>
  <si>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</si>
  <si>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</si>
  <si>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</si>
  <si>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</si>
  <si>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</si>
  <si>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</si>
  <si>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</si>
  <si>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</si>
  <si>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</si>
  <si>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</si>
  <si>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</si>
  <si>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</si>
  <si>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</si>
  <si>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</si>
  <si>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</si>
  <si>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</si>
  <si>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</si>
  <si>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</si>
  <si>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</si>
  <si>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</si>
  <si>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</si>
  <si>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</si>
  <si>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</si>
  <si>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</si>
  <si>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</si>
  <si>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</si>
  <si>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</si>
  <si>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</si>
  <si>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</si>
  <si>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</si>
  <si>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</si>
  <si>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</si>
  <si>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</si>
  <si>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</si>
  <si>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</si>
  <si>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</si>
  <si>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</si>
  <si>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</si>
  <si>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</si>
  <si>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</si>
  <si>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</si>
  <si>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</si>
  <si>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</si>
  <si>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</si>
  <si>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</si>
  <si>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</si>
  <si>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</si>
  <si>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</si>
  <si>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</si>
  <si>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</si>
  <si>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</si>
  <si>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</si>
  <si>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</si>
  <si>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</si>
  <si>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</si>
  <si>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</si>
  <si>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</si>
  <si>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</si>
  <si>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</si>
  <si>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</si>
  <si>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</si>
  <si>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</si>
  <si>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</si>
  <si>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</si>
  <si>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</si>
  <si>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</si>
  <si>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</si>
  <si>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</si>
  <si>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</si>
  <si>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</si>
  <si>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</si>
  <si>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</si>
  <si>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</si>
  <si>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</si>
  <si>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</si>
  <si>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</si>
  <si>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</si>
  <si>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</si>
  <si>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</si>
  <si>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</si>
  <si>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</si>
  <si>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</si>
  <si>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</si>
  <si>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</si>
  <si>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</si>
  <si>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</si>
  <si>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</si>
  <si>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</si>
  <si>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</si>
  <si>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</si>
  <si>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</si>
  <si>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</si>
  <si>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</si>
  <si>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</si>
  <si>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</si>
  <si>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</si>
  <si>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</si>
  <si>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</si>
  <si>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</si>
  <si>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</si>
  <si>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</si>
  <si>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</si>
  <si>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</si>
  <si>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</si>
  <si>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</si>
  <si>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</si>
  <si>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</si>
  <si>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</si>
  <si>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</si>
  <si>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</si>
  <si>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</si>
  <si>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</si>
  <si>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</si>
  <si>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</si>
  <si>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</si>
  <si>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</si>
  <si>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</si>
  <si>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</si>
  <si>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</si>
  <si>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</si>
  <si>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</si>
  <si>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</si>
  <si>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</si>
  <si>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</si>
  <si>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</si>
  <si>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</si>
  <si>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</si>
  <si>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</si>
  <si>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</si>
  <si>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</si>
  <si>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</si>
  <si>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</si>
  <si>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</si>
  <si>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</si>
  <si>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</si>
  <si>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</si>
  <si>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</si>
  <si>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</si>
  <si>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</si>
  <si>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</si>
  <si>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</si>
  <si>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</si>
  <si>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</si>
  <si>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</si>
  <si>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</si>
  <si>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</si>
  <si>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</si>
  <si>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</si>
  <si>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</si>
  <si>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</si>
  <si>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</si>
  <si>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</si>
  <si>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</si>
  <si>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</si>
  <si>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</si>
  <si>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</si>
  <si>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</si>
  <si>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</si>
  <si>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</si>
  <si>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</si>
  <si>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</si>
  <si>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</si>
  <si>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</si>
  <si>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</si>
  <si>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</si>
  <si>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</si>
  <si>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</si>
  <si>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</si>
  <si>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</si>
  <si>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</si>
  <si>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</si>
  <si>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</si>
  <si>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</si>
  <si>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</si>
  <si>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</si>
  <si>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</si>
  <si>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</si>
  <si>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</si>
  <si>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</si>
  <si>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</si>
  <si>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</si>
  <si>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</si>
  <si>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</si>
  <si>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</si>
  <si>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</si>
  <si>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</si>
  <si>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</si>
  <si>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</si>
  <si>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</si>
  <si>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</si>
  <si>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</si>
  <si>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</si>
  <si>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</si>
  <si>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</si>
  <si>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</si>
  <si>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</si>
  <si>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</si>
  <si>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</si>
  <si>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</si>
  <si>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</si>
  <si>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</si>
  <si>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</si>
  <si>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</si>
  <si>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</si>
  <si>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</si>
  <si>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</si>
  <si>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</si>
  <si>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</si>
  <si>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</si>
  <si>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</si>
  <si>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</si>
  <si>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</si>
  <si>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</si>
  <si>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</si>
  <si>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</si>
  <si>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</si>
  <si>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</si>
  <si>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</si>
  <si>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</si>
  <si>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</si>
  <si>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</si>
  <si>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</si>
  <si>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</si>
  <si>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</si>
  <si>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</si>
  <si>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</si>
  <si>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</si>
  <si>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</si>
  <si>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</si>
  <si>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</si>
  <si>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</si>
  <si>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</si>
  <si>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</si>
  <si>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</si>
  <si>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</si>
  <si>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</si>
  <si>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</si>
  <si>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</si>
  <si>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</si>
  <si>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</si>
  <si>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</si>
  <si>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</si>
  <si>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</si>
  <si>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</si>
  <si>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</si>
  <si>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</si>
  <si>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</si>
  <si>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</si>
  <si>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</si>
  <si>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</si>
  <si>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</si>
  <si>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</si>
  <si>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</si>
  <si>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</si>
  <si>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</si>
  <si>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</si>
  <si>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</si>
  <si>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</si>
  <si>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</si>
  <si>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</si>
  <si>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</si>
  <si>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</si>
  <si>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</si>
  <si>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</si>
  <si>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</si>
  <si>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</si>
  <si>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</si>
  <si>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</si>
  <si>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</si>
  <si>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</si>
  <si>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</si>
  <si>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</si>
  <si>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</si>
  <si>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</si>
  <si>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</si>
  <si>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</si>
  <si>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</si>
  <si>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</si>
  <si>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</si>
  <si>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</si>
  <si>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</si>
  <si>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</si>
  <si>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</si>
  <si>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</si>
  <si>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</si>
  <si>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</si>
  <si>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</si>
  <si>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</si>
  <si>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</si>
  <si>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</si>
  <si>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</si>
  <si>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</si>
  <si>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</si>
  <si>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</si>
  <si>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</si>
  <si>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</si>
  <si>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</si>
  <si>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</si>
  <si>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</si>
  <si>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</si>
  <si>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</si>
  <si>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</si>
  <si>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</si>
  <si>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</si>
  <si>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</si>
  <si>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</si>
  <si>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</si>
  <si>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</si>
  <si>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</si>
  <si>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</si>
  <si>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</si>
  <si>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</si>
  <si>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</si>
  <si>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</si>
  <si>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</si>
  <si>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</si>
  <si>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</si>
  <si>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</si>
  <si>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</si>
  <si>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</si>
  <si>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</si>
  <si>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</si>
  <si>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</si>
  <si>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</si>
  <si>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</si>
  <si>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</si>
  <si>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</si>
  <si>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</si>
  <si>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</si>
  <si>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</si>
  <si>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</si>
  <si>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</si>
  <si>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</si>
  <si>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</si>
  <si>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</si>
  <si>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</si>
  <si>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</si>
  <si>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</si>
  <si>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</si>
  <si>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</si>
  <si>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</si>
  <si>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</si>
  <si>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</si>
  <si>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</si>
  <si>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</si>
  <si>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</si>
  <si>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</si>
  <si>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</si>
  <si>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</si>
  <si>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</si>
  <si>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</si>
  <si>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</si>
  <si>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</si>
  <si>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</si>
  <si>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</si>
  <si>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</si>
  <si>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</si>
  <si>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</si>
  <si>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</si>
  <si>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</si>
  <si>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</si>
  <si>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</si>
  <si>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</si>
  <si>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</si>
  <si>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</si>
  <si>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</si>
  <si>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</si>
  <si>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</si>
  <si>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</si>
  <si>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</si>
  <si>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</si>
  <si>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</si>
  <si>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</si>
  <si>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</si>
  <si>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</si>
  <si>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</si>
  <si>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</si>
  <si>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</si>
  <si>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</si>
  <si>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</si>
  <si>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</si>
  <si>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</si>
  <si>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</si>
  <si>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</si>
  <si>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</si>
  <si>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</si>
  <si>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</si>
  <si>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</si>
  <si>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</si>
  <si>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</si>
  <si>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</si>
  <si>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</si>
  <si>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</si>
  <si>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</si>
  <si>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</si>
  <si>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</si>
  <si>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</si>
  <si>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</si>
  <si>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</si>
  <si>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</si>
  <si>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</si>
  <si>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</si>
  <si>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</si>
  <si>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</si>
  <si>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</si>
  <si>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</si>
  <si>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</si>
  <si>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</si>
  <si>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</si>
  <si>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</si>
  <si>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</si>
  <si>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</si>
  <si>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</si>
  <si>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</si>
  <si>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</si>
  <si>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</si>
  <si>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</si>
  <si>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</si>
  <si>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</si>
  <si>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</si>
  <si>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</si>
  <si>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</si>
  <si>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</si>
  <si>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</si>
  <si>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</si>
  <si>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</si>
  <si>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</si>
  <si>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</si>
  <si>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</si>
  <si>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</si>
  <si>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</si>
  <si>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</si>
  <si>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</si>
  <si>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</si>
  <si>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</si>
  <si>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</si>
  <si>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</si>
  <si>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</si>
  <si>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</si>
  <si>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</si>
  <si>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</si>
  <si>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</si>
  <si>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</si>
  <si>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</si>
  <si>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</si>
  <si>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</si>
  <si>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</si>
  <si>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</si>
  <si>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</si>
  <si>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</si>
  <si>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</si>
  <si>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</si>
  <si>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</si>
  <si>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</si>
  <si>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</si>
  <si>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</si>
  <si>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</si>
  <si>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</si>
  <si>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</si>
  <si>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</si>
  <si>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</si>
  <si>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</si>
  <si>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</si>
  <si>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</si>
  <si>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</si>
  <si>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</si>
  <si>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</si>
  <si>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</si>
  <si>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</si>
  <si>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</si>
  <si>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</si>
  <si>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</si>
  <si>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</si>
  <si>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</si>
  <si>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</si>
  <si>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</si>
  <si>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</si>
  <si>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</si>
  <si>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</si>
  <si>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</si>
  <si>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</si>
  <si>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</si>
  <si>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</si>
  <si>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</si>
  <si>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</si>
  <si>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</si>
  <si>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</si>
  <si>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</si>
  <si>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</si>
  <si>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</si>
  <si>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</si>
  <si>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</si>
  <si>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</si>
  <si>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</si>
  <si>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</si>
  <si>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</si>
  <si>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</si>
  <si>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</si>
  <si>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</si>
  <si>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</si>
  <si>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</si>
  <si>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</si>
  <si>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</si>
  <si>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</si>
  <si>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</si>
  <si>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</si>
  <si>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</si>
  <si>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</si>
  <si>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</si>
  <si>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</si>
  <si>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</si>
  <si>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</si>
  <si>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</si>
  <si>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</si>
  <si>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</si>
  <si>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</si>
  <si>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</si>
  <si>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</si>
  <si>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</si>
  <si>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</si>
  <si>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</si>
  <si>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</si>
  <si>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</si>
  <si>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</si>
  <si>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</si>
  <si>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</si>
  <si>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</si>
  <si>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</si>
  <si>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</si>
  <si>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</si>
  <si>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</si>
  <si>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</si>
  <si>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</si>
  <si>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</si>
  <si>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</si>
  <si>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</si>
  <si>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</si>
  <si>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</si>
  <si>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</si>
  <si>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</si>
  <si>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</si>
  <si>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</si>
  <si>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</si>
  <si>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</si>
  <si>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</si>
  <si>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</si>
  <si>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</si>
  <si>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</si>
  <si>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</si>
  <si>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</si>
  <si>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</si>
  <si>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</si>
  <si>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</si>
  <si>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</si>
  <si>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</si>
  <si>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</si>
  <si>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</si>
  <si>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</si>
  <si>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</si>
  <si>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</si>
  <si>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</si>
  <si>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</si>
  <si>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</si>
  <si>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</si>
  <si>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</si>
  <si>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</si>
  <si>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</si>
  <si>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</si>
  <si>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</si>
  <si>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</si>
  <si>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</si>
  <si>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</si>
  <si>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</si>
  <si>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</si>
  <si>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</si>
  <si>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</si>
  <si>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</si>
  <si>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</si>
  <si>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</si>
  <si>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</si>
  <si>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</si>
  <si>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</si>
  <si>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</si>
  <si>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</si>
  <si>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</si>
  <si>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</si>
  <si>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</si>
  <si>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</si>
  <si>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</si>
  <si>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</si>
  <si>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</si>
  <si>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</si>
  <si>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</si>
  <si>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</si>
  <si>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</si>
  <si>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</si>
  <si>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</si>
  <si>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</si>
  <si>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</si>
  <si>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</si>
  <si>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</si>
  <si>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</si>
  <si>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</si>
  <si>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</si>
  <si>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</si>
  <si>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</si>
  <si>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</si>
  <si>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</si>
  <si>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</si>
  <si>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</si>
  <si>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</si>
  <si>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</si>
  <si>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</si>
  <si>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</si>
  <si>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</si>
  <si>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</si>
  <si>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</si>
  <si>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</si>
  <si>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</si>
  <si>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</si>
  <si>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</si>
  <si>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</si>
  <si>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</si>
  <si>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</si>
  <si>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</si>
  <si>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</si>
  <si>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</si>
  <si>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</si>
  <si>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</si>
  <si>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</si>
  <si>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</si>
  <si>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</si>
  <si>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</si>
  <si>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</si>
  <si>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</si>
  <si>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</si>
  <si>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</si>
  <si>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</si>
  <si>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</si>
  <si>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</si>
  <si>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</si>
  <si>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</si>
  <si>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</si>
  <si>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</si>
  <si>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</si>
  <si>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</si>
  <si>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</si>
  <si>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</si>
  <si>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</si>
  <si>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</si>
  <si>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</si>
  <si>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</si>
  <si>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</si>
  <si>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</si>
  <si>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</si>
  <si>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</si>
  <si>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</si>
  <si>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</si>
  <si>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</si>
  <si>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</si>
  <si>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</si>
  <si>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</si>
  <si>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</si>
  <si>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</si>
  <si>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</si>
  <si>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</si>
  <si>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</si>
  <si>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</si>
  <si>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</si>
  <si>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</si>
  <si>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</si>
  <si>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</si>
  <si>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</si>
  <si>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</si>
  <si>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</si>
  <si>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</si>
  <si>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</si>
  <si>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</si>
  <si>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</si>
  <si>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</si>
  <si>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</si>
  <si>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</si>
  <si>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</si>
  <si>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</si>
  <si>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</si>
  <si>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</si>
  <si>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</si>
  <si>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</si>
  <si>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</si>
  <si>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</si>
  <si>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</si>
  <si>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</si>
  <si>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</si>
  <si>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</si>
  <si>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</si>
  <si>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</si>
  <si>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</si>
  <si>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</si>
  <si>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</si>
  <si>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</si>
  <si>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</si>
  <si>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</si>
  <si>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</si>
  <si>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</si>
  <si>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</si>
  <si>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</si>
  <si>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</si>
  <si>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</si>
  <si>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</si>
  <si>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</si>
  <si>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</si>
  <si>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</si>
  <si>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</si>
  <si>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</si>
  <si>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</si>
  <si>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</si>
  <si>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</si>
  <si>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</si>
  <si>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</si>
  <si>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</si>
  <si>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</si>
  <si>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</si>
  <si>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</si>
  <si>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</si>
  <si>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</si>
  <si>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</si>
  <si>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</si>
  <si>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</si>
  <si>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</si>
  <si>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</si>
  <si>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</si>
  <si>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</si>
  <si>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</si>
  <si>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</si>
  <si>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</si>
  <si>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</si>
  <si>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</si>
  <si>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</si>
  <si>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</si>
  <si>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</si>
  <si>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</si>
  <si>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</si>
  <si>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</si>
  <si>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</si>
  <si>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</si>
  <si>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</si>
  <si>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</si>
  <si>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</si>
  <si>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</si>
  <si>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</si>
  <si>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</si>
  <si>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</si>
  <si>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</si>
  <si>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</si>
  <si>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</si>
  <si>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</si>
  <si>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</si>
  <si>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</si>
  <si>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</si>
  <si>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</si>
  <si>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</si>
  <si>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</si>
  <si>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</si>
  <si>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</si>
  <si>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</si>
  <si>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</si>
  <si>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</si>
  <si>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</si>
  <si>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</si>
  <si>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</si>
  <si>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</si>
  <si>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</si>
  <si>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</si>
  <si>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</si>
  <si>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</si>
  <si>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</si>
  <si>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</si>
  <si>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</si>
  <si>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</si>
  <si>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</si>
  <si>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</si>
  <si>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</si>
  <si>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</si>
  <si>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</si>
  <si>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</si>
  <si>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</si>
  <si>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</si>
  <si>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</si>
  <si>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</si>
  <si>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</si>
  <si>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</si>
  <si>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</si>
  <si>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</si>
  <si>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</si>
  <si>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</si>
  <si>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</si>
  <si>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</si>
  <si>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</si>
  <si>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</si>
  <si>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</si>
  <si>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</si>
  <si>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</si>
  <si>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</si>
  <si>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</si>
  <si>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</si>
  <si>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</si>
  <si>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</si>
  <si>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</si>
  <si>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</si>
  <si>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</si>
  <si>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</si>
  <si>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</si>
  <si>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</si>
  <si>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</si>
  <si>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</si>
  <si>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</si>
  <si>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</si>
  <si>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</si>
  <si>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</si>
  <si>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</si>
  <si>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</si>
  <si>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</si>
  <si>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</si>
  <si>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</si>
  <si>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</si>
  <si>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</si>
  <si>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</si>
  <si>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</si>
  <si>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</si>
  <si>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</si>
  <si>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</si>
  <si>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</si>
  <si>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</si>
  <si>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</si>
  <si>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</si>
  <si>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</si>
  <si>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</si>
  <si>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</si>
  <si>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</si>
  <si>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</si>
  <si>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</si>
  <si>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</si>
  <si>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</si>
  <si>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</si>
  <si>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</si>
  <si>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</si>
  <si>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</si>
  <si>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</si>
  <si>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</si>
  <si>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</si>
  <si>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</si>
  <si>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</si>
  <si>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</si>
  <si>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</si>
  <si>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</si>
  <si>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</si>
  <si>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</si>
  <si>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</si>
  <si>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</si>
  <si>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</si>
  <si>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</si>
  <si>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</si>
  <si>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</si>
  <si>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</si>
  <si>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</si>
  <si>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</si>
  <si>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</si>
  <si>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</si>
  <si>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</si>
  <si>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</si>
  <si>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</si>
  <si>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</si>
  <si>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</si>
  <si>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</si>
  <si>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</si>
  <si>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</si>
  <si>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</si>
  <si>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</si>
  <si>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</si>
  <si>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</si>
  <si>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</si>
  <si>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</si>
  <si>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</si>
  <si>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</si>
  <si>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</si>
  <si>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</si>
  <si>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</si>
  <si>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</si>
  <si>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</si>
  <si>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</si>
  <si>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</si>
  <si>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</si>
  <si>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</si>
  <si>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</si>
  <si>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</si>
  <si>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</si>
  <si>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</si>
  <si>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</si>
  <si>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</si>
  <si>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</si>
  <si>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</si>
  <si>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</si>
  <si>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</si>
  <si>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</si>
  <si>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</si>
  <si>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</si>
  <si>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</si>
  <si>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</si>
  <si>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</si>
  <si>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</si>
  <si>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</si>
  <si>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</si>
  <si>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</si>
  <si>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</si>
  <si>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</si>
  <si>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</si>
  <si>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</si>
  <si>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</si>
  <si>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</si>
  <si>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</si>
  <si>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</si>
  <si>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</si>
  <si>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</si>
  <si>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</si>
  <si>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</si>
  <si>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</si>
  <si>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</si>
  <si>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</si>
  <si>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</si>
  <si>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</si>
  <si>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</si>
  <si>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</si>
  <si>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</si>
  <si>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</si>
  <si>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</si>
  <si>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</si>
  <si>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</si>
  <si>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</si>
  <si>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</si>
  <si>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</si>
  <si>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</si>
  <si>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</si>
  <si>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</si>
  <si>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</si>
  <si>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</si>
  <si>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</si>
  <si>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</si>
  <si>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</si>
  <si>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</si>
  <si>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</si>
  <si>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</si>
  <si>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</si>
  <si>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</si>
  <si>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</si>
  <si>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</si>
  <si>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</si>
  <si>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</si>
  <si>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</si>
  <si>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</si>
  <si>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</si>
  <si>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</si>
  <si>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</si>
  <si>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</si>
  <si>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</si>
  <si>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</si>
  <si>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</si>
  <si>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</si>
  <si>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</si>
  <si>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</si>
  <si>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</si>
  <si>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</si>
  <si>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</si>
  <si>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</si>
  <si>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</si>
  <si>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</si>
  <si>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</si>
  <si>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</si>
  <si>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</si>
  <si>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</si>
  <si>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</si>
  <si>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</si>
  <si>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</si>
  <si>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</si>
  <si>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</si>
  <si>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</si>
  <si>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</si>
  <si>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</si>
  <si>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</si>
  <si>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</si>
  <si>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</si>
  <si>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</si>
  <si>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</si>
  <si>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</si>
  <si>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</si>
  <si>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</si>
  <si>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</si>
  <si>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</si>
  <si>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</si>
  <si>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</si>
  <si>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</si>
  <si>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</si>
  <si>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</si>
  <si>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</si>
  <si>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</si>
  <si>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</si>
  <si>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</si>
  <si>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</si>
  <si>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</si>
  <si>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</si>
  <si>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</si>
  <si>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</si>
  <si>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</si>
  <si>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</si>
  <si>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</si>
  <si>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</si>
  <si>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</si>
  <si>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</si>
  <si>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</si>
  <si>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</si>
  <si>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</si>
  <si>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</si>
  <si>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</si>
  <si>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</si>
  <si>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</si>
  <si>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</si>
  <si>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</si>
  <si>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</si>
  <si>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</si>
  <si>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</si>
  <si>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</si>
  <si>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</si>
  <si>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</si>
  <si>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</si>
  <si>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</si>
  <si>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</si>
  <si>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</si>
  <si>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</si>
  <si>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</si>
  <si>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</si>
  <si>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</si>
  <si>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</si>
  <si>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</si>
  <si>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</si>
  <si>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</si>
  <si>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</si>
  <si>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</si>
  <si>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</si>
  <si>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</si>
  <si>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</si>
  <si>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</si>
  <si>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</si>
  <si>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</si>
  <si>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</si>
  <si>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</si>
  <si>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</si>
  <si>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</si>
  <si>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</si>
  <si>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</si>
  <si>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</si>
  <si>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</si>
  <si>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</si>
  <si>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</si>
  <si>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</si>
  <si>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</si>
  <si>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</si>
  <si>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</si>
  <si>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</si>
  <si>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</si>
  <si>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</si>
  <si>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</si>
  <si>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</si>
  <si>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</si>
  <si>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</si>
  <si>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</si>
  <si>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</si>
  <si>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</si>
  <si>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</si>
  <si>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</si>
  <si>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</si>
  <si>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</si>
  <si>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</si>
  <si>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</si>
  <si>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</si>
  <si>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</si>
  <si>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</si>
  <si>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</si>
  <si>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</si>
  <si>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</si>
  <si>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</si>
  <si>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</si>
  <si>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</si>
  <si>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</si>
  <si>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</si>
  <si>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</si>
  <si>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</si>
  <si>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</si>
  <si>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</si>
  <si>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</si>
  <si>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</si>
  <si>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</si>
  <si>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</si>
  <si>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</si>
  <si>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</si>
  <si>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</si>
  <si>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</si>
  <si>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</si>
  <si>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</si>
  <si>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</si>
  <si>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</si>
  <si>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</si>
  <si>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</si>
  <si>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</si>
  <si>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</si>
  <si>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</si>
  <si>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</si>
  <si>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</si>
  <si>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</si>
  <si>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</si>
  <si>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</si>
  <si>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</si>
  <si>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</si>
  <si>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</si>
  <si>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</si>
  <si>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</si>
  <si>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</si>
  <si>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</si>
  <si>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</si>
  <si>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</si>
  <si>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</si>
  <si>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</si>
  <si>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</si>
  <si>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</si>
  <si>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</si>
  <si>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</si>
  <si>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</si>
  <si>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</si>
  <si>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</si>
  <si>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</si>
  <si>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</si>
  <si>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</si>
  <si>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</si>
  <si>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</si>
  <si>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</si>
  <si>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</si>
  <si>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</si>
  <si>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</si>
  <si>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</si>
  <si>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</si>
  <si>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</si>
  <si>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</si>
  <si>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</si>
  <si>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</si>
  <si>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</si>
  <si>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</si>
  <si>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</si>
  <si>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</si>
  <si>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</si>
  <si>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</si>
  <si>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</si>
  <si>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</si>
  <si>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</si>
  <si>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</si>
  <si>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</si>
  <si>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</si>
  <si>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</si>
  <si>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</si>
  <si>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</si>
  <si>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</si>
  <si>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</si>
  <si>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</si>
  <si>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</si>
  <si>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</si>
  <si>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</si>
  <si>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</si>
  <si>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</si>
  <si>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</si>
  <si>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</si>
  <si>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</si>
  <si>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</si>
  <si>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</si>
  <si>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</si>
  <si>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</si>
  <si>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</si>
  <si>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</si>
  <si>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</si>
  <si>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</si>
  <si>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</si>
  <si>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</si>
  <si>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</si>
  <si>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</si>
  <si>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</si>
  <si>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</si>
  <si>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</si>
  <si>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</si>
  <si>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</si>
  <si>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</si>
  <si>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</si>
  <si>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</si>
  <si>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</si>
  <si>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</si>
  <si>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</si>
  <si>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</si>
  <si>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</si>
  <si>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</si>
  <si>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</si>
  <si>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</si>
  <si>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</si>
  <si>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</si>
  <si>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</si>
  <si>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</si>
  <si>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</si>
  <si>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</si>
  <si>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</si>
  <si>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</si>
  <si>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</si>
  <si>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</si>
  <si>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</si>
  <si>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</si>
  <si>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</si>
  <si>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</si>
  <si>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</si>
  <si>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</si>
  <si>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</si>
  <si>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</si>
  <si>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</si>
  <si>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</si>
  <si>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</si>
  <si>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</si>
  <si>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</si>
  <si>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</si>
  <si>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</si>
  <si>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</si>
  <si>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</si>
  <si>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</si>
  <si>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</si>
  <si>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</si>
  <si>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</si>
  <si>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</si>
  <si>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</si>
  <si>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</si>
  <si>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</si>
  <si>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</si>
  <si>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</si>
  <si>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</si>
  <si>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</si>
  <si>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</si>
  <si>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</si>
  <si>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</si>
  <si>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</si>
  <si>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</si>
  <si>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</si>
  <si>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</si>
  <si>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</si>
  <si>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</si>
  <si>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</si>
  <si>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</si>
  <si>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</si>
  <si>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</si>
  <si>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</si>
  <si>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</si>
  <si>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</si>
  <si>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</si>
  <si>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</si>
  <si>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</si>
  <si>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</si>
  <si>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</si>
  <si>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</si>
  <si>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</si>
  <si>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</si>
  <si>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</si>
  <si>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</si>
  <si>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</si>
  <si>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</si>
  <si>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</si>
  <si>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</si>
  <si>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</si>
  <si>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</si>
  <si>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</si>
  <si>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</si>
  <si>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</si>
  <si>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</si>
  <si>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</si>
  <si>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</si>
  <si>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</si>
  <si>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</si>
  <si>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</si>
  <si>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</si>
  <si>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</si>
  <si>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</si>
  <si>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</si>
  <si>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</si>
  <si>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</si>
  <si>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</si>
  <si>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</si>
  <si>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</si>
  <si>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</si>
  <si>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</si>
  <si>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</si>
  <si>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</si>
  <si>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</si>
  <si>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</si>
  <si>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</si>
  <si>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</si>
  <si>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</si>
  <si>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</si>
  <si>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</si>
  <si>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</si>
  <si>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</si>
  <si>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</si>
  <si>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</si>
  <si>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</si>
  <si>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</si>
  <si>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</si>
  <si>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</si>
  <si>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</si>
  <si>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</si>
  <si>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</si>
  <si>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</si>
  <si>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</si>
  <si>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</si>
  <si>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</si>
  <si>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</si>
  <si>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</si>
  <si>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</si>
  <si>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</si>
  <si>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</si>
  <si>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</si>
  <si>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</si>
  <si>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</si>
  <si>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</si>
  <si>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</si>
  <si>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</si>
  <si>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</si>
  <si>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</si>
  <si>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</si>
  <si>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</si>
  <si>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</si>
  <si>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</si>
  <si>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</si>
  <si>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</si>
  <si>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</si>
  <si>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</si>
  <si>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</si>
  <si>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</si>
  <si>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</si>
  <si>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</si>
  <si>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</si>
  <si>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</si>
  <si>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</si>
  <si>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</si>
  <si>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</si>
  <si>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</si>
  <si>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</si>
  <si>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</si>
  <si>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</si>
  <si>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</si>
  <si>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</si>
  <si>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</si>
  <si>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</si>
  <si>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</si>
  <si>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</si>
  <si>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</si>
  <si>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</si>
  <si>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</si>
  <si>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</si>
  <si>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</si>
  <si>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</si>
  <si>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</si>
  <si>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</si>
  <si>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</si>
  <si>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</si>
  <si>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</si>
  <si>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</si>
  <si>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</si>
  <si>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</si>
  <si>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</si>
  <si>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</si>
  <si>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</si>
  <si>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</si>
  <si>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</si>
  <si>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</si>
  <si>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</si>
  <si>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</si>
  <si>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</si>
  <si>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</si>
  <si>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</si>
  <si>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</si>
  <si>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</si>
  <si>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</si>
  <si>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</si>
  <si>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</si>
  <si>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</si>
  <si>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</si>
  <si>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</si>
  <si>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</si>
  <si>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</si>
  <si>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</si>
  <si>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</si>
  <si>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</si>
  <si>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</si>
  <si>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</si>
  <si>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</si>
  <si>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</si>
  <si>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</si>
  <si>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</si>
  <si>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</si>
  <si>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</si>
  <si>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</si>
  <si>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</si>
  <si>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</si>
  <si>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</si>
  <si>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</si>
  <si>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</si>
  <si>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</si>
  <si>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</si>
  <si>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</si>
  <si>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</si>
  <si>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</si>
  <si>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</si>
  <si>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</si>
  <si>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</si>
  <si>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</si>
  <si>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</si>
  <si>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</si>
  <si>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</si>
  <si>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</si>
  <si>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</si>
  <si>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</si>
  <si>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</si>
  <si>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</si>
  <si>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</si>
  <si>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</si>
  <si>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</si>
  <si>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</si>
  <si>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</si>
  <si>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</si>
  <si>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</si>
  <si>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</si>
  <si>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</si>
  <si>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</si>
  <si>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</si>
  <si>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</si>
  <si>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</si>
  <si>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</si>
  <si>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</si>
  <si>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</si>
  <si>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</si>
  <si>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</si>
  <si>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</si>
  <si>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</si>
  <si>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</si>
  <si>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</si>
  <si>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</si>
  <si>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</si>
  <si>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</si>
  <si>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</si>
  <si>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</si>
  <si>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</si>
  <si>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</si>
  <si>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</si>
  <si>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</si>
  <si>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</si>
  <si>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</si>
  <si>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</si>
  <si>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</si>
  <si>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</si>
  <si>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</si>
  <si>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</si>
  <si>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</si>
  <si>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</si>
  <si>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</si>
  <si>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</si>
  <si>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</si>
  <si>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</si>
  <si>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</si>
  <si>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</si>
  <si>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</si>
  <si>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</si>
  <si>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</si>
  <si>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</si>
  <si>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</si>
  <si>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</si>
  <si>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</si>
  <si>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</si>
  <si>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</si>
  <si>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</si>
  <si>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</si>
  <si>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</si>
  <si>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</si>
  <si>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</si>
  <si>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</si>
  <si>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</si>
  <si>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</si>
  <si>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</si>
  <si>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</si>
  <si>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</si>
  <si>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</si>
  <si>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</si>
  <si>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</si>
  <si>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</si>
  <si>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</si>
  <si>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</si>
  <si>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</si>
  <si>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</si>
  <si>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</si>
  <si>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</si>
  <si>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</si>
  <si>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</si>
  <si>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</si>
  <si>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</si>
  <si>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</si>
  <si>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</si>
  <si>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</si>
  <si>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</si>
  <si>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</si>
  <si>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</si>
  <si>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</si>
  <si>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</si>
  <si>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</si>
  <si>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</si>
  <si>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</si>
  <si>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</si>
  <si>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</si>
  <si>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</si>
  <si>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</si>
  <si>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</si>
  <si>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</si>
  <si>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</si>
  <si>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</si>
  <si>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</si>
  <si>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</si>
  <si>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</si>
  <si>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</si>
  <si>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</si>
  <si>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</si>
  <si>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</si>
  <si>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</si>
  <si>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</si>
  <si>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</si>
  <si>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</si>
  <si>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</si>
  <si>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</si>
  <si>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</si>
  <si>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</si>
  <si>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</si>
  <si>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</si>
  <si>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</si>
  <si>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</si>
  <si>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</si>
  <si>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</si>
  <si>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</si>
  <si>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</si>
  <si>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</si>
  <si>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</si>
  <si>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</si>
  <si>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</si>
  <si>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</si>
  <si>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</si>
  <si>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</si>
  <si>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</si>
  <si>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</si>
  <si>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</si>
  <si>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</si>
  <si>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</si>
  <si>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</si>
  <si>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</si>
  <si>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</si>
  <si>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</si>
  <si>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</si>
  <si>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</si>
  <si>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</si>
  <si>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</si>
  <si>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</si>
  <si>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</si>
  <si>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</si>
  <si>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</si>
  <si>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</si>
  <si>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</si>
  <si>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</si>
  <si>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</si>
  <si>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</si>
  <si>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</si>
  <si>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</si>
  <si>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</si>
  <si>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</si>
  <si>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</si>
  <si>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</si>
  <si>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</si>
  <si>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</si>
  <si>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</si>
  <si>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</si>
  <si>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</si>
  <si>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</si>
  <si>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</si>
  <si>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</si>
  <si>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</si>
  <si>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</si>
  <si>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</si>
  <si>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</si>
  <si>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</si>
  <si>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</si>
  <si>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</si>
  <si>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</si>
  <si>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</si>
  <si>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</si>
  <si>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</si>
  <si>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</si>
  <si>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</si>
  <si>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</si>
  <si>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</si>
  <si>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</si>
  <si>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</si>
  <si>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</si>
  <si>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</si>
  <si>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</si>
  <si>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</si>
  <si>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</si>
  <si>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</si>
  <si>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</si>
  <si>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</si>
  <si>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</si>
  <si>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</si>
  <si>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</si>
  <si>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</si>
  <si>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</si>
  <si>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</si>
  <si>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</si>
  <si>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</si>
  <si>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</si>
  <si>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</si>
  <si>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</si>
  <si>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</si>
  <si>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</si>
  <si>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</si>
  <si>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</si>
  <si>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</si>
  <si>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</si>
  <si>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</si>
  <si>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</si>
  <si>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</si>
  <si>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</si>
  <si>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</si>
  <si>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</si>
  <si>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</si>
  <si>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</si>
  <si>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</si>
  <si>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</si>
  <si>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</si>
  <si>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</si>
  <si>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</si>
  <si>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</si>
  <si>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</si>
  <si>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</si>
  <si>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</si>
  <si>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</si>
  <si>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</si>
  <si>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</si>
  <si>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</si>
  <si>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</si>
  <si>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</si>
  <si>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</si>
  <si>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</si>
  <si>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</si>
  <si>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</si>
  <si>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</si>
  <si>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</si>
  <si>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</si>
  <si>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</si>
  <si>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</si>
  <si>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</si>
  <si>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</si>
  <si>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</si>
  <si>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</si>
  <si>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</si>
  <si>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</si>
  <si>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</si>
  <si>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</si>
  <si>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</si>
  <si>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</si>
  <si>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</si>
  <si>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</si>
  <si>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</si>
  <si>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</si>
  <si>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</si>
  <si>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</si>
  <si>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</si>
  <si>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</si>
  <si>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</si>
  <si>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</si>
  <si>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</si>
  <si>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</si>
  <si>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</si>
  <si>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</si>
  <si>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</si>
  <si>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</si>
  <si>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</si>
  <si>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</si>
  <si>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</si>
  <si>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</si>
  <si>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</si>
  <si>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</si>
  <si>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</si>
  <si>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</si>
  <si>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</si>
  <si>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</si>
  <si>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</si>
  <si>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</si>
  <si>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</si>
  <si>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</si>
  <si>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</si>
  <si>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</si>
  <si>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</si>
  <si>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</si>
  <si>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</si>
  <si>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</si>
  <si>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</si>
  <si>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</si>
  <si>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</si>
  <si>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</si>
  <si>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</si>
  <si>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</si>
  <si>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</si>
  <si>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</si>
  <si>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</si>
  <si>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</si>
  <si>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</si>
  <si>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</si>
  <si>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</si>
  <si>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</si>
  <si>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</si>
  <si>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</si>
  <si>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</si>
  <si>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</si>
  <si>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</si>
  <si>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</si>
  <si>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</si>
  <si>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</si>
  <si>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</si>
  <si>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</si>
  <si>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</si>
  <si>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</si>
  <si>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</si>
  <si>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</si>
  <si>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</si>
  <si>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</si>
  <si>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</si>
  <si>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</si>
  <si>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</si>
  <si>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</si>
  <si>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</si>
  <si>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</si>
  <si>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</si>
  <si>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</si>
  <si>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</si>
  <si>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</si>
  <si>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</si>
  <si>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</si>
  <si>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</si>
  <si>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</si>
  <si>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</si>
  <si>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</si>
  <si>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</si>
  <si>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</si>
  <si>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</si>
  <si>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</si>
  <si>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</si>
  <si>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</si>
  <si>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</si>
  <si>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</si>
  <si>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</si>
  <si>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</si>
  <si>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</si>
  <si>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</si>
  <si>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</si>
  <si>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</si>
  <si>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</si>
  <si>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</si>
  <si>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</si>
  <si>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</si>
  <si>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</si>
  <si>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</si>
  <si>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</si>
  <si>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</si>
  <si>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</si>
  <si>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</si>
  <si>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</si>
  <si>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</si>
  <si>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</si>
  <si>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</si>
  <si>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</si>
  <si>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</si>
  <si>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</si>
  <si>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</si>
  <si>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</si>
  <si>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</si>
  <si>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</si>
  <si>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</si>
  <si>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</si>
  <si>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</si>
  <si>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</si>
  <si>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</si>
  <si>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</si>
  <si>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</si>
  <si>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</si>
  <si>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</si>
  <si>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</si>
  <si>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</si>
  <si>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</si>
  <si>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</si>
  <si>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</si>
  <si>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</si>
  <si>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</si>
  <si>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</si>
  <si>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</si>
  <si>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</si>
  <si>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</si>
  <si>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</si>
  <si>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</si>
  <si>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</si>
  <si>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</si>
  <si>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</si>
  <si>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</si>
  <si>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</si>
  <si>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</si>
  <si>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</si>
  <si>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</si>
  <si>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</si>
  <si>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</si>
  <si>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</si>
  <si>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</si>
  <si>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</si>
  <si>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</si>
  <si>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</si>
  <si>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</si>
  <si>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</si>
  <si>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</si>
  <si>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</si>
  <si>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</si>
  <si>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</si>
  <si>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</si>
  <si>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</si>
  <si>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</si>
  <si>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</si>
  <si>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</si>
  <si>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</si>
  <si>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</si>
  <si>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</si>
  <si>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</si>
  <si>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</si>
  <si>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</si>
  <si>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</si>
  <si>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</si>
  <si>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</si>
  <si>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</si>
  <si>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</si>
  <si>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</si>
  <si>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</si>
  <si>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</si>
  <si>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</si>
  <si>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</si>
  <si>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</si>
  <si>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</si>
  <si>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</si>
  <si>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</si>
  <si>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</si>
  <si>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</si>
  <si>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</si>
  <si>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</si>
  <si>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</si>
  <si>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</si>
  <si>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</si>
  <si>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</si>
  <si>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</si>
  <si>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</si>
  <si>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</si>
  <si>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</si>
  <si>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</si>
  <si>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</si>
  <si>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</si>
  <si>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</si>
  <si>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</si>
  <si>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</si>
  <si>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</si>
  <si>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</si>
  <si>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</si>
  <si>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</si>
  <si>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</si>
  <si>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</si>
  <si>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</si>
  <si>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</si>
  <si>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</si>
  <si>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</si>
  <si>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</si>
  <si>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</si>
  <si>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</si>
  <si>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</si>
  <si>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</si>
  <si>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</si>
  <si>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</si>
  <si>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</si>
  <si>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</si>
  <si>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</si>
  <si>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</si>
  <si>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</si>
  <si>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</si>
  <si>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</si>
  <si>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</si>
  <si>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</si>
  <si>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</si>
  <si>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</si>
  <si>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</si>
  <si>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</si>
  <si>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</si>
  <si>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</si>
  <si>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</si>
  <si>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</si>
  <si>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</si>
  <si>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</si>
  <si>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</si>
  <si>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</si>
  <si>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</si>
  <si>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</si>
  <si>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</si>
  <si>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</si>
  <si>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</si>
  <si>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</si>
  <si>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</si>
  <si>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</si>
  <si>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</si>
  <si>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</si>
  <si>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</si>
  <si>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</si>
  <si>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</si>
  <si>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</si>
  <si>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</si>
  <si>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</si>
  <si>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</si>
  <si>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</si>
  <si>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</si>
  <si>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</si>
  <si>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</si>
  <si>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</si>
  <si>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</si>
  <si>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</si>
  <si>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</si>
  <si>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</si>
  <si>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</si>
  <si>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</si>
  <si>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</si>
  <si>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</si>
  <si>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</si>
  <si>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</si>
  <si>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</si>
  <si>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</si>
  <si>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</si>
  <si>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</si>
  <si>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</si>
  <si>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</si>
  <si>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</si>
  <si>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</si>
  <si>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</si>
  <si>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</si>
  <si>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</si>
  <si>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</si>
  <si>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</si>
  <si>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</si>
  <si>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</si>
  <si>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</si>
  <si>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</si>
  <si>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</si>
  <si>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</si>
  <si>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</si>
  <si>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</si>
  <si>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</si>
  <si>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</si>
  <si>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</si>
  <si>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</si>
  <si>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PCM-20251209-00002956</t>
  </si>
  <si>
    <t>Critical</t>
  </si>
  <si>
    <t xml:space="preserve">team on way need 150  min </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</si>
  <si>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</si>
  <si>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</si>
  <si>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</si>
  <si>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</si>
  <si>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</si>
  <si>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</si>
  <si>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</si>
  <si>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</si>
  <si>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</si>
  <si>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</si>
  <si>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 xml:space="preserve">PCM-20251209-00002752 </t>
  </si>
  <si>
    <t>ETA 20 Mins</t>
  </si>
  <si>
    <t>PCM-20251209-00002948</t>
  </si>
  <si>
    <t>Restored by PG</t>
  </si>
  <si>
    <t>PCM-20251209-00002992</t>
  </si>
  <si>
    <t>ETA 30 MIN</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</si>
  <si>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</si>
  <si>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</si>
  <si>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</si>
  <si>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</si>
  <si>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</si>
  <si>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Major issue in the SCECO meter ,The sceco wall containing all the meters which serving the building has been collapsed</t>
  </si>
  <si>
    <t>PCM-20251209-00000724</t>
  </si>
  <si>
    <t xml:space="preserve">Access road issue, rain water closed road </t>
  </si>
  <si>
    <t xml:space="preserve">Heavy rain in area and team saving HUB </t>
  </si>
  <si>
    <t xml:space="preserve">site has access night issue located in USF area and team will check morning  </t>
  </si>
  <si>
    <t>PCM-20251209-00002967</t>
  </si>
  <si>
    <t>power issue not possible to connect pg due to sceco meter inside the building and parking issue</t>
  </si>
  <si>
    <t xml:space="preserve">Heavy rain in city and team saving HUB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</si>
  <si>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</si>
  <si>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</si>
  <si>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</si>
  <si>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</si>
  <si>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</si>
  <si>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</si>
  <si>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</si>
  <si>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</si>
  <si>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</si>
  <si>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</si>
  <si>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PCM-20251209-00002985</t>
  </si>
  <si>
    <t>team on the way 15 mins</t>
  </si>
  <si>
    <t>PCM-20251209-00002691</t>
  </si>
  <si>
    <t xml:space="preserve">Team try but can't  access due to deep valley area // team will move early morning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</si>
</sst>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165" fontId="23" fillId="9" borderId="8" xfId="0" applyNumberFormat="1"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61" totalsRowShown="0" headerRowDxfId="96" dataDxfId="95" headerRowBorderDxfId="93" tableBorderDxfId="94" totalsRowBorderDxfId="92">
  <autoFilter ref="A1:L16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39" totalsRowShown="0" headerRowDxfId="79" dataDxfId="78" headerRowBorderDxfId="76" tableBorderDxfId="77" totalsRowBorderDxfId="75">
  <autoFilter ref="A1:L23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66" totalsRowShown="0" headerRowDxfId="62" dataDxfId="61" headerRowBorderDxfId="59" tableBorderDxfId="60">
  <autoFilter ref="A1:L86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04" totalsRowShown="0" headerRowDxfId="46" dataDxfId="45" headerRowBorderDxfId="43" tableBorderDxfId="44" totalsRowBorderDxfId="42">
  <autoFilter ref="A1:L10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7" totalsRowShown="0" headerRowDxfId="29" dataDxfId="28" headerRowBorderDxfId="26" tableBorderDxfId="27">
  <autoFilter ref="A1:L2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76" totalsRowShown="0" headerRowDxfId="13" tableBorderDxfId="12">
  <autoFilter ref="A1:L376"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61"/>
  <sheetViews>
    <sheetView workbookViewId="0">
      <selection activeCell="J3" sqref="J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338.01597395833232</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5" t="s">
        <v>39108</v>
      </c>
      <c r="B3" s="124" t="str">
        <f>IFERROR(VLOOKUP(D3,DB!A:K,11,0),"")</f>
        <v>R1</v>
      </c>
      <c r="C3" s="124">
        <v>3</v>
      </c>
      <c r="D3" s="56" t="s">
        <v>12514</v>
      </c>
      <c r="E3" s="123" t="s">
        <v>39109</v>
      </c>
      <c r="F3" s="122">
        <v>46000.431250000001</v>
      </c>
      <c r="G3" s="121">
        <f ca="1">IFERROR(NOW()-F3,"-")</f>
        <v>0.53314988425699994</v>
      </c>
      <c r="H3" s="122">
        <v>46000.922442129631</v>
      </c>
      <c r="I3" s="124" t="str">
        <f>IFERROR(VLOOKUP(D3,DB!A:F,6,0),"")</f>
        <v>SCECO</v>
      </c>
      <c r="J3" s="124" t="str">
        <f>IFERROR(VLOOKUP(D3,DB!A:G,7,0),"")</f>
        <v>Dead</v>
      </c>
      <c r="K3" s="120" t="s">
        <v>39110</v>
      </c>
      <c r="L3" s="119" t="str">
        <f>IFERROR(VLOOKUP(D3,DB!A:I,9,0),"")</f>
        <v>Latis</v>
      </c>
    </row>
    <row r="4" spans="1:15" ht="15" customHeight="1">
      <c r="A4" s="125"/>
      <c r="B4" s="124" t="str">
        <f>IFERROR(VLOOKUP(D4,DB!A:K,11,0),"")</f>
        <v/>
      </c>
      <c r="C4" s="124"/>
      <c r="D4" s="56"/>
      <c r="E4" s="123"/>
      <c r="F4" s="122"/>
      <c r="G4" s="121">
        <f ca="1">IFERROR(NOW()-F4,"-")</f>
        <v>46000.964399884258</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46000.964399884258</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46000.964399884258</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46000.964399884258</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46000.964399884258</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46000.964399884258</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46000.964399884258</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46000.964399884258</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46000.964399884258</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46000.964399884258</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46000.964399884258</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46000.964399884258</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46000.964399884258</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46000.964399884258</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46000.964399884258</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46000.964399884258</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46000.964399884258</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46000.964399884258</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46000.964399884258</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46000.964399884258</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46000.964399884258</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46000.964399884258</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46000.964399884258</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46000.964399884258</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46000.964399884258</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46000.964399884258</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46000.964399884258</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46000.964399884258</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46000.964399884258</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46000.964399884258</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46000.964399884258</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46000.964399884258</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46000.964399884258</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46000.964399884258</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46000.964399884258</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46000.964399884258</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46000.964399884258</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46000.964399884258</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46000.964399884258</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46000.964399884258</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46000.964399884258</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46000.964399884258</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46000.964399884258</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46000.964399884258</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46000.964399884258</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46000.964399884258</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46000.964399884258</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46000.964399884258</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46000.964399884258</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46000.964399884258</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46000.964399884258</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46000.964399884258</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46000.964399884258</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46000.964399884258</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46000.964399884258</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46000.964399884258</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46000.964399884258</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46000.964399884258</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46000.964399884258</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46000.964399884258</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46000.964399884258</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46000.964399884258</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46000.964399884258</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46000.964399884258</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46000.964399884258</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46000.964399884258</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46000.964399884258</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46000.964399884258</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46000.964399884258</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46000.964399884258</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46000.964399884258</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46000.964399884258</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46000.964399884258</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46000.964399884258</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46000.964399884258</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46000.964399884258</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46000.964399884258</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46000.964399884258</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46000.964399884258</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46000.964399884258</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46000.964399884258</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46000.964399884258</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46000.964399884258</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46000.964399884258</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46000.964399884258</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46000.964399884258</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46000.964399884258</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46000.964399884258</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46000.964399884258</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46000.964399884258</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46000.964399884258</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46000.964399884258</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46000.964399884258</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46000.964399884258</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46000.964399884258</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46000.964399884258</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46000.964399884258</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46000.964399884258</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46000.964399884258</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46000.964399884258</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46000.964399884258</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46000.964399884258</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46000.964399884258</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46000.964399884258</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46000.964399884258</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46000.964399884258</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46000.964399884258</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46000.964399884258</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46000.964399884258</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46000.964399884258</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46000.964399884258</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46000.964399884258</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46000.964399884258</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46000.964399884258</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46000.964399884258</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46000.964399884258</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46000.964399884258</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46000.964399884258</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46000.964399884258</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46000.964399884258</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46000.964399884258</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46000.964399884258</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46000.964399884258</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46000.964399884258</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46000.964399884258</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46000.964399884258</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46000.964399884258</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46000.964399884258</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46000.964399884258</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46000.964399884258</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46000.964399884258</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46000.964399884258</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46000.964399884258</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46000.964399884258</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46000.964399884258</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46000.964399884258</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46000.964399884258</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46000.964399884258</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46000.964399884258</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46000.964399884258</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46000.964399884258</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46000.964399884258</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46000.964399884258</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46000.964399884258</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46000.964399884258</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46000.964399884258</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46000.964399884258</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46000.964399884258</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46000.964399884258</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46000.964399884258</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46000.964399884258</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46000.964399884258</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46000.964399884258</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46000.964399884258</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46000.964399884258</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46000.964399884258</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46000.964399884258</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46000.964399884258</v>
      </c>
      <c r="H161" s="122"/>
      <c r="I161" s="124" t="str">
        <f>IFERROR(VLOOKUP(D161,DB!A:F,6,0),"")</f>
        <v/>
      </c>
      <c r="J161" s="124" t="str">
        <f>IFERROR(VLOOKUP(D161,DB!A:G,7,0),"")</f>
        <v/>
      </c>
      <c r="K161" s="120"/>
      <c r="L161" s="119" t="str">
        <f>IFERROR(VLOOKUP(D161,DB!A:I,9,0),"")</f>
        <v/>
      </c>
    </row>
  </sheetData>
  <customSheetViews>
    <customSheetView guid="{F6042A99-DD27-4453-835D-0834D95730CC}" filter="1" showAutoFilter="1">
      <pageMargins left="0" right="0" top="0" bottom="0" header="0" footer="0"/>
      <autoFilter ref="B1:M1" xr:uid="{780224ED-5B47-4BD7-874E-991F7A422506}"/>
    </customSheetView>
  </customSheetViews>
  <dataValidations count="2">
    <dataValidation allowBlank="1" showInputMessage="1" showErrorMessage="1" sqref="E1" xr:uid="{5DBA255D-CDD9-49FB-AD3C-AF70AB4EE696}"/>
    <dataValidation type="list" allowBlank="1" showInputMessage="1" showErrorMessage="1" sqref="E2:E16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39"/>
  <sheetViews>
    <sheetView workbookViewId="0">
      <selection activeCell="A6" sqref="A6:XFD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39111</v>
      </c>
      <c r="B2" s="58" t="s">
        <v>27</v>
      </c>
      <c r="C2" s="58">
        <v>1</v>
      </c>
      <c r="D2" s="58" t="s">
        <v>19608</v>
      </c>
      <c r="E2" s="81" t="s">
        <v>39109</v>
      </c>
      <c r="F2" s="71">
        <v>45322.056979166664</v>
      </c>
      <c r="G2" s="72" t="s">
        <v>39112</v>
      </c>
      <c r="H2" s="83">
        <v>45322.050729166665</v>
      </c>
      <c r="I2" s="58" t="s">
        <v>88</v>
      </c>
      <c r="J2" s="58" t="s">
        <v>65</v>
      </c>
      <c r="K2" s="82" t="s">
        <v>39113</v>
      </c>
      <c r="L2" s="58" t="s">
        <v>8215</v>
      </c>
    </row>
    <row r="3" spans="1:12" ht="31.5" customHeight="1">
      <c r="A3" s="58" t="s">
        <v>39114</v>
      </c>
      <c r="B3" s="58" t="str">
        <f>IFERROR(VLOOKUP(D3,DB!A:K,11,0),"")</f>
        <v>R2</v>
      </c>
      <c r="C3" s="58">
        <v>1</v>
      </c>
      <c r="D3" s="58" t="s">
        <v>25669</v>
      </c>
      <c r="E3" s="81" t="s">
        <v>39106</v>
      </c>
      <c r="F3" s="71">
        <v>45824.999837962961</v>
      </c>
      <c r="G3" s="72">
        <f t="shared" ref="G3" ca="1" si="0">IFERROR(NOW()-F3,"-")</f>
        <v>175.96456192129699</v>
      </c>
      <c r="H3" s="71">
        <v>45824.993587962963</v>
      </c>
      <c r="I3" s="58" t="str">
        <f>IFERROR(VLOOKUP(D3,DB!A:F,6,0),"")</f>
        <v>Generator-SG</v>
      </c>
      <c r="J3" s="58" t="str">
        <f>IFERROR(VLOOKUP(D3,DB!A:G,7,0),"")</f>
        <v>Good</v>
      </c>
      <c r="K3" s="82" t="s">
        <v>39115</v>
      </c>
      <c r="L3" s="58" t="str">
        <f>IFERROR(VLOOKUP(D3,DB!A:I,9,0),"")</f>
        <v>Latis</v>
      </c>
    </row>
    <row r="4" spans="1:12" ht="31.5" customHeight="1">
      <c r="A4" s="96" t="s">
        <v>39116</v>
      </c>
      <c r="B4" s="18" t="str">
        <f>IFERROR(VLOOKUP(D4,DB!A:K,11,0),"")</f>
        <v>R2</v>
      </c>
      <c r="C4" s="18">
        <v>1</v>
      </c>
      <c r="D4" s="18" t="s">
        <v>17800</v>
      </c>
      <c r="E4" s="81" t="s">
        <v>39106</v>
      </c>
      <c r="F4" s="97">
        <v>45984.387418981481</v>
      </c>
      <c r="G4" s="98">
        <f ca="1">IFERROR(NOW()-F4,"-")</f>
        <v>16.576980902776995</v>
      </c>
      <c r="H4" s="97">
        <v>45984.381168981483</v>
      </c>
      <c r="I4" s="18" t="str">
        <f>IFERROR(VLOOKUP(D4,DB!A:F,6,0),"")</f>
        <v>SCECO</v>
      </c>
      <c r="J4" s="18" t="str">
        <f>IFERROR(VLOOKUP(D4,DB!A:G,7,0),"")</f>
        <v>Vandalized</v>
      </c>
      <c r="K4" s="19" t="s">
        <v>39117</v>
      </c>
      <c r="L4" s="18" t="str">
        <f>IFERROR(VLOOKUP(D4,DB!A:I,9,0),"")</f>
        <v>Latis</v>
      </c>
    </row>
    <row r="5" spans="1:12" s="151" customFormat="1" ht="28.5" customHeight="1">
      <c r="A5" s="152" t="s">
        <v>39118</v>
      </c>
      <c r="B5" s="58" t="str">
        <f>IFERROR(VLOOKUP(D5,DB!A:K,11,0),"")</f>
        <v>R2</v>
      </c>
      <c r="C5" s="58">
        <v>1</v>
      </c>
      <c r="D5" s="58" t="s">
        <v>22828</v>
      </c>
      <c r="E5" s="81" t="s">
        <v>39119</v>
      </c>
      <c r="F5" s="71">
        <v>45997.355381944442</v>
      </c>
      <c r="G5" s="72">
        <f ca="1">IFERROR(NOW()-F5,"-")</f>
        <v>3.6090179398161126</v>
      </c>
      <c r="H5" s="71">
        <v>45997.339432870373</v>
      </c>
      <c r="I5" s="58" t="str">
        <f>IFERROR(VLOOKUP(D5,DB!A:F,6,0),"")</f>
        <v>SCECO</v>
      </c>
      <c r="J5" s="58" t="str">
        <f>IFERROR(VLOOKUP(D5,DB!A:G,7,0),"")</f>
        <v>Dead</v>
      </c>
      <c r="K5" s="82" t="s">
        <v>39120</v>
      </c>
      <c r="L5" s="58" t="str">
        <f>IFERROR(VLOOKUP(D5,DB!A:I,9,0),"")</f>
        <v>Latis</v>
      </c>
    </row>
    <row r="6" spans="1:12" ht="31.5" customHeight="1">
      <c r="A6" s="96" t="s">
        <v>39121</v>
      </c>
      <c r="B6" s="18" t="str">
        <f>IFERROR(VLOOKUP(D6,DB!A:K,11,0),"")</f>
        <v>R2</v>
      </c>
      <c r="C6" s="18">
        <v>1</v>
      </c>
      <c r="D6" s="18" t="s">
        <v>27889</v>
      </c>
      <c r="E6" s="81" t="s">
        <v>39106</v>
      </c>
      <c r="F6" s="97">
        <v>46000.837604166663</v>
      </c>
      <c r="G6" s="98">
        <f ca="1">IFERROR(NOW()-F6,"-")</f>
        <v>0.1267957175950869</v>
      </c>
      <c r="H6" s="97">
        <v>46000.831886574073</v>
      </c>
      <c r="I6" s="18" t="str">
        <f>IFERROR(VLOOKUP(D6,DB!A:F,6,0),"")</f>
        <v>SCECO-Rental-Genset</v>
      </c>
      <c r="J6" s="18" t="str">
        <f>IFERROR(VLOOKUP(D6,DB!A:G,7,0),"")</f>
        <v>In progress</v>
      </c>
      <c r="K6" s="19" t="s">
        <v>39122</v>
      </c>
      <c r="L6" s="18" t="str">
        <f>IFERROR(VLOOKUP(D6,DB!A:I,9,0),"")</f>
        <v>Latis</v>
      </c>
    </row>
    <row r="7" spans="1:12" ht="31.5" customHeight="1">
      <c r="A7" s="96" t="s">
        <v>39123</v>
      </c>
      <c r="B7" s="18" t="str">
        <f>IFERROR(VLOOKUP(D7,DB!A:K,11,0),"")</f>
        <v>R2</v>
      </c>
      <c r="C7" s="18">
        <v>1</v>
      </c>
      <c r="D7" s="18" t="s">
        <v>23121</v>
      </c>
      <c r="E7" s="81" t="s">
        <v>39106</v>
      </c>
      <c r="F7" s="97">
        <v>46000.928032407406</v>
      </c>
      <c r="G7" s="98">
        <f ca="1">IFERROR(NOW()-F7,"-")</f>
        <v>3.6367476852319669E-2</v>
      </c>
      <c r="H7" s="97">
        <v>46000.923171296294</v>
      </c>
      <c r="I7" s="18" t="str">
        <f>IFERROR(VLOOKUP(D7,DB!A:F,6,0),"")</f>
        <v>SCECO</v>
      </c>
      <c r="J7" s="18" t="str">
        <f>IFERROR(VLOOKUP(D7,DB!A:G,7,0),"")</f>
        <v>Weak</v>
      </c>
      <c r="K7" s="19" t="s">
        <v>39124</v>
      </c>
      <c r="L7" s="18" t="str">
        <f>IFERROR(VLOOKUP(D7,DB!A:I,9,0),"")</f>
        <v>Latis</v>
      </c>
    </row>
    <row r="8" spans="1:12" ht="31.5" customHeight="1">
      <c r="A8" s="96" t="s">
        <v>39125</v>
      </c>
      <c r="B8" s="18" t="str">
        <f>IFERROR(VLOOKUP(D8,DB!A:K,11,0),"")</f>
        <v>R2</v>
      </c>
      <c r="C8" s="18">
        <v>1</v>
      </c>
      <c r="D8" s="18" t="s">
        <v>23145</v>
      </c>
      <c r="E8" s="81" t="s">
        <v>39106</v>
      </c>
      <c r="F8" s="71">
        <v>46000.944594907407</v>
      </c>
      <c r="G8" s="98">
        <f ca="1">IFERROR(NOW()-F8,"-")</f>
        <v>1.9804976851446554E-2</v>
      </c>
      <c r="H8" s="97">
        <v>46000.939039351855</v>
      </c>
      <c r="I8" s="18" t="str">
        <f>IFERROR(VLOOKUP(D8,DB!A:F,6,0),"")</f>
        <v>SCECO</v>
      </c>
      <c r="J8" s="18" t="str">
        <f>IFERROR(VLOOKUP(D8,DB!A:G,7,0),"")</f>
        <v>Dead</v>
      </c>
      <c r="K8" s="19" t="s">
        <v>39126</v>
      </c>
      <c r="L8" s="18" t="str">
        <f>IFERROR(VLOOKUP(D8,DB!A:I,9,0),"")</f>
        <v>Latis</v>
      </c>
    </row>
    <row r="9" spans="1:12" ht="31.5" customHeight="1">
      <c r="A9" s="96"/>
      <c r="B9" s="18" t="str">
        <f>IFERROR(VLOOKUP(D9,DB!A:K,11,0),"")</f>
        <v/>
      </c>
      <c r="C9" s="18"/>
      <c r="D9" s="18"/>
      <c r="E9" s="81"/>
      <c r="F9" s="97"/>
      <c r="G9" s="98">
        <f ca="1">IFERROR(NOW()-F9,"-")</f>
        <v>46000.964399884258</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46000.964399884258</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46000.964399884258</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46000.964399884258</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46000.964399884258</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46000.964399884258</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46000.964399884258</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46000.964399884258</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46000.964399884258</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46000.964399884258</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46000.964399884258</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46000.964399884258</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46000.964399884258</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46000.964399884258</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46000.964399884258</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46000.964399884258</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46000.964399884258</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46000.964399884258</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46000.964399884258</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46000.964399884258</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46000.964399884258</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46000.964399884258</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46000.964399884258</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46000.964399884258</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46000.964399884258</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46000.964399884258</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46000.964399884258</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46000.964399884258</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46000.964399884258</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46000.964399884258</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46000.964399884258</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46000.964399884258</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46000.964399884258</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46000.964399884258</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46000.964399884258</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46000.964399884258</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46000.964399884258</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46000.964399884258</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46000.964399884258</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46000.964399884258</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46000.964399884258</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46000.964399884258</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46000.964399884258</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46000.964399884258</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46000.964399884258</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46000.964399884258</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46000.964399884258</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46000.964399884258</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46000.964399884258</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46000.964399884258</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46000.964399884258</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46000.964399884258</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46000.964399884258</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46000.964399884258</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46000.964399884258</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46000.964399884258</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46000.964399884258</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46000.964399884258</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46000.964399884258</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46000.964399884258</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46000.964399884258</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46000.964399884258</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46000.964399884258</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46000.964399884258</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46000.964399884258</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46000.964399884258</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46000.964399884258</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46000.964399884258</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46000.964399884258</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46000.964399884258</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46000.964399884258</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46000.964399884258</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46000.964399884258</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46000.964399884258</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46000.964399884258</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46000.964399884258</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46000.964399884258</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46000.964399884258</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46000.964399884258</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46000.964399884258</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46000.964399884258</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46000.964399884258</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46000.964399884258</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46000.964399884258</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46000.964399884258</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46000.964399884258</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46000.964399884258</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46000.964399884258</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46000.964399884258</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46000.964399884258</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46000.964399884258</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46000.964399884258</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46000.964399884258</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46000.964399884258</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46000.964399884258</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46000.964399884258</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46000.964399884258</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46000.964399884258</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46000.964399884258</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46000.964399884258</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46000.964399884258</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46000.964399884258</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46000.964399884258</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46000.964399884258</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46000.964399884258</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46000.964399884258</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46000.964399884258</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46000.964399884258</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46000.964399884258</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46000.964399884258</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46000.964399884258</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46000.964399884258</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46000.964399884258</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46000.964399884258</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46000.964399884258</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46000.964399884258</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46000.964399884258</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46000.964399884258</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46000.964399884258</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46000.964399884258</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46000.964399884258</v>
      </c>
      <c r="H129" s="97"/>
      <c r="I129" s="18" t="str">
        <f>IFERROR(VLOOKUP(D129,DB!A:F,6,0),"")</f>
        <v/>
      </c>
      <c r="J129" s="18" t="str">
        <f>IFERROR(VLOOKUP(D129,DB!A:G,7,0),"")</f>
        <v/>
      </c>
      <c r="K129" s="19"/>
      <c r="L129" s="18" t="str">
        <f>IFERROR(VLOOKUP(D129,DB!A:I,9,0),"")</f>
        <v/>
      </c>
    </row>
    <row r="130" spans="1:12" ht="31.5" customHeight="1">
      <c r="A130" s="146"/>
      <c r="B130" s="147" t="str">
        <f>IFERROR(VLOOKUP(D130,DB!A:K,11,0),"")</f>
        <v/>
      </c>
      <c r="C130" s="147"/>
      <c r="D130" s="147"/>
      <c r="E130" s="147"/>
      <c r="F130" s="148"/>
      <c r="G130" s="149">
        <f ca="1">IFERROR(NOW()-F130,"-")</f>
        <v>46000.964399884258</v>
      </c>
      <c r="H130" s="148"/>
      <c r="I130" s="147" t="str">
        <f>IFERROR(VLOOKUP(D130,DB!A:F,6,0),"")</f>
        <v/>
      </c>
      <c r="J130" s="147" t="str">
        <f>IFERROR(VLOOKUP(D130,DB!A:G,7,0),"")</f>
        <v/>
      </c>
      <c r="K130" s="150"/>
      <c r="L130" s="147" t="str">
        <f>IFERROR(VLOOKUP(D130,DB!A:I,9,0),"")</f>
        <v/>
      </c>
    </row>
    <row r="131" spans="1:12" ht="31.5" customHeight="1">
      <c r="A131" s="96"/>
      <c r="B131" s="18" t="str">
        <f>IFERROR(VLOOKUP(D131,DB!A:K,11,0),"")</f>
        <v/>
      </c>
      <c r="C131" s="18"/>
      <c r="D131" s="18"/>
      <c r="E131" s="18"/>
      <c r="F131" s="97"/>
      <c r="G131" s="98">
        <f ca="1">IFERROR(NOW()-F131,"-")</f>
        <v>46000.964399884258</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46000.964399884258</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46000.964399884258</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46000.964399884258</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46000.964399884258</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46000.964399884258</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46000.964399884258</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46000.964399884258</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46000.964399884258</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46000.964399884258</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46000.964399884258</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46000.964399884258</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46000.964399884258</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46000.964399884258</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46000.964399884258</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46000.964399884258</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46000.964399884258</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46000.964399884258</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46000.964399884258</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46000.964399884258</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46000.964399884258</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46000.964399884258</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46000.964399884258</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46000.964399884258</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46000.964399884258</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46000.964399884258</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46000.964399884258</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46000.964399884258</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46000.964399884258</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46000.964399884258</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46000.964399884258</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46000.964399884258</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46000.964399884258</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46000.964399884258</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46000.964399884258</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46000.964399884258</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46000.964399884258</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46000.964399884258</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46000.964399884258</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46000.964399884258</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46000.964399884258</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46000.964399884258</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46000.964399884258</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46000.964399884258</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46000.964399884258</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46000.964399884258</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46000.964399884258</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46000.964399884258</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46000.964399884258</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46000.964399884258</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46000.964399884258</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46000.964399884258</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46000.964399884258</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46000.964399884258</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46000.964399884258</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46000.964399884258</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46000.964399884258</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46000.964399884258</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46000.964399884258</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46000.964399884258</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46000.964399884258</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46000.964399884258</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46000.964399884258</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46000.964399884258</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46000.964399884258</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46000.964399884258</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46000.964399884258</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46000.964399884258</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46000.964399884258</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46000.964399884258</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46000.964399884258</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46000.964399884258</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46000.964399884258</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46000.964399884258</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46000.964399884258</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46000.964399884258</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46000.964399884258</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46000.964399884258</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46000.964399884258</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46000.964399884258</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46000.964399884258</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46000.964399884258</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46000.964399884258</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46000.964399884258</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46000.964399884258</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46000.964399884258</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46000.964399884258</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46000.964399884258</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46000.964399884258</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46000.964399884258</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46000.964399884258</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46000.964399884258</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46000.964399884258</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46000.964399884258</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46000.964399884258</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46000.964399884258</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46000.964399884258</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46000.964399884258</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46000.964399884258</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46000.964399884258</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46000.964399884258</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46000.964399884258</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46000.964399884258</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46000.964399884258</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46000.964399884258</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46000.964399884258</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46000.964399884258</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46000.964399884258</v>
      </c>
      <c r="H238" s="97"/>
      <c r="I238" s="18" t="str">
        <f>IFERROR(VLOOKUP(D238,DB!A:F,6,0),"")</f>
        <v/>
      </c>
      <c r="J238" s="18" t="str">
        <f>IFERROR(VLOOKUP(D238,DB!A:G,7,0),"")</f>
        <v/>
      </c>
      <c r="K238" s="19"/>
      <c r="L238" s="18" t="str">
        <f>IFERROR(VLOOKUP(D238,DB!A:I,9,0),"")</f>
        <v/>
      </c>
    </row>
    <row r="239" spans="1:12" ht="31.5" customHeight="1">
      <c r="A239" s="146"/>
      <c r="B239" s="147" t="str">
        <f>IFERROR(VLOOKUP(D239,DB!A:K,11,0),"")</f>
        <v/>
      </c>
      <c r="C239" s="147"/>
      <c r="D239" s="147"/>
      <c r="E239" s="147"/>
      <c r="F239" s="148"/>
      <c r="G239" s="149">
        <f ca="1">IFERROR(NOW()-F239,"-")</f>
        <v>46000.964399884258</v>
      </c>
      <c r="H239" s="148"/>
      <c r="I239" s="147" t="str">
        <f>IFERROR(VLOOKUP(D239,DB!A:F,6,0),"")</f>
        <v/>
      </c>
      <c r="J239" s="147" t="str">
        <f>IFERROR(VLOOKUP(D239,DB!A:G,7,0),"")</f>
        <v/>
      </c>
      <c r="K239" s="150"/>
      <c r="L239" s="147" t="str">
        <f>IFERROR(VLOOKUP(D239,DB!A:I,9,0),"")</f>
        <v/>
      </c>
    </row>
  </sheetData>
  <dataValidations count="2">
    <dataValidation allowBlank="1" showInputMessage="1" showErrorMessage="1" sqref="E1" xr:uid="{4D935161-CDD3-4592-B877-3FB59C99E142}"/>
    <dataValidation type="list" allowBlank="1" showInputMessage="1" showErrorMessage="1" sqref="E3:E11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66"/>
  <sheetViews>
    <sheetView workbookViewId="0">
      <selection activeCell="A2" sqref="A2"/>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18" t="str">
        <f>IFERROR(VLOOKUP(#REF!,DB!#REF!,7,0),"")</f>
        <v/>
      </c>
      <c r="E2" s="18"/>
      <c r="F2" s="20"/>
      <c r="G2" s="21">
        <f t="shared" ref="G2:G19" ca="1" si="0">IFERROR(NOW()-F2,"-")</f>
        <v>46000.964399884258</v>
      </c>
      <c r="H2" s="153"/>
      <c r="I2" s="82" t="str">
        <f>IFERROR(VLOOKUP(D2,DB!A:F,6,0),"")</f>
        <v/>
      </c>
      <c r="J2" s="5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46000.964399884258</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46000.964399884258</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46000.964399884258</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46000.964399884258</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46000.964399884258</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46000.964399884258</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46000.964399884258</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46000.964399884258</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46000.964399884258</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46000.964399884258</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46000.964399884258</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46000.964399884258</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46000.964399884258</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46000.964399884258</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46000.964399884258</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46000.964399884258</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46000.964399884258</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ref="G20:G83" ca="1" si="1">IFERROR(NOW()-F20,"-")</f>
        <v>46000.964399884258</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46000.964399884258</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46000.964399884258</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46000.964399884258</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46000.964399884258</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46000.964399884258</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46000.964399884258</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46000.964399884258</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46000.964399884258</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46000.964399884258</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46000.964399884258</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46000.964399884258</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46000.964399884258</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46000.964399884258</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46000.964399884258</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46000.964399884258</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46000.964399884258</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46000.964399884258</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46000.964399884258</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46000.964399884258</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46000.964399884258</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46000.964399884258</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46000.964399884258</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46000.964399884258</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46000.964399884258</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46000.964399884258</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46000.964399884258</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46000.964399884258</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46000.964399884258</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46000.964399884258</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46000.964399884258</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46000.964399884258</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46000.964399884258</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46000.964399884258</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46000.964399884258</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46000.964399884258</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46000.964399884258</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46000.964399884258</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46000.964399884258</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46000.964399884258</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46000.964399884258</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46000.964399884258</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46000.964399884258</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46000.964399884258</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46000.964399884258</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46000.964399884258</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46000.964399884258</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46000.964399884258</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46000.964399884258</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46000.964399884258</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46000.964399884258</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46000.964399884258</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46000.964399884258</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46000.964399884258</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46000.964399884258</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46000.964399884258</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46000.964399884258</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46000.964399884258</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46000.964399884258</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46000.964399884258</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46000.964399884258</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46000.964399884258</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46000.964399884258</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46000.964399884258</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ref="G84:G147" ca="1" si="2">IFERROR(NOW()-F84,"-")</f>
        <v>46000.964399884258</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46000.964399884258</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46000.964399884258</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46000.964399884258</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46000.964399884258</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46000.964399884258</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46000.964399884258</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46000.964399884258</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46000.964399884258</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46000.964399884258</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46000.964399884258</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46000.964399884258</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46000.964399884258</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46000.964399884258</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46000.964399884258</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46000.964399884258</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46000.964399884258</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46000.964399884258</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46000.964399884258</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46000.964399884258</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46000.964399884258</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46000.964399884258</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46000.964399884258</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46000.964399884258</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46000.964399884258</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46000.964399884258</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46000.964399884258</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46000.964399884258</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46000.964399884258</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46000.964399884258</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46000.964399884258</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46000.964399884258</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46000.964399884258</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46000.964399884258</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46000.964399884258</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46000.964399884258</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46000.964399884258</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46000.964399884258</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46000.964399884258</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46000.964399884258</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46000.964399884258</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46000.964399884258</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46000.964399884258</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46000.964399884258</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46000.964399884258</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46000.964399884258</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46000.964399884258</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46000.964399884258</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46000.964399884258</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46000.964399884258</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46000.964399884258</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46000.964399884258</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46000.964399884258</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46000.964399884258</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46000.964399884258</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46000.964399884258</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46000.964399884258</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46000.964399884258</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46000.964399884258</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46000.964399884258</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46000.964399884258</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46000.964399884258</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46000.964399884258</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46000.964399884258</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ref="G148:G211" ca="1" si="3">IFERROR(NOW()-F148,"-")</f>
        <v>46000.964399884258</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46000.964399884258</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46000.964399884258</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46000.964399884258</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46000.964399884258</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46000.964399884258</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46000.964399884258</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46000.964399884258</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46000.964399884258</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46000.964399884258</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46000.964399884258</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46000.964399884258</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46000.964399884258</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46000.964399884258</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46000.964399884258</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46000.964399884258</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46000.964399884258</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46000.964399884258</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46000.964399884258</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46000.964399884258</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46000.964399884258</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46000.964399884258</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46000.964399884258</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46000.964399884258</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46000.964399884258</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46000.964399884258</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46000.964399884258</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46000.964399884258</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46000.964399884258</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46000.964399884258</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46000.964399884258</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46000.964399884258</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46000.964399884258</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46000.964399884258</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46000.964399884258</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46000.964399884258</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46000.964399884258</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46000.964399884258</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46000.964399884258</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46000.964399884258</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46000.964399884258</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46000.964399884258</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46000.964399884258</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46000.964399884258</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46000.964399884258</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46000.964399884258</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46000.964399884258</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46000.964399884258</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46000.964399884258</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46000.964399884258</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46000.964399884258</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46000.964399884258</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46000.964399884258</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46000.964399884258</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46000.964399884258</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46000.964399884258</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46000.964399884258</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46000.964399884258</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46000.964399884258</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46000.964399884258</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46000.964399884258</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46000.964399884258</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46000.964399884258</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46000.964399884258</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ref="G212:G275" ca="1" si="4">IFERROR(NOW()-F212,"-")</f>
        <v>46000.964399884258</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46000.964399884258</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46000.964399884258</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46000.964399884258</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46000.964399884258</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46000.964399884258</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46000.964399884258</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46000.964399884258</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46000.964399884258</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46000.964399884258</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46000.964399884258</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46000.964399884258</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46000.964399884258</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46000.964399884258</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46000.964399884258</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46000.964399884258</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46000.964399884258</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46000.964399884258</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46000.964399884258</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46000.964399884258</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46000.964399884258</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46000.964399884258</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46000.964399884258</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46000.964399884258</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46000.964399884258</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46000.964399884258</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46000.964399884258</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46000.964399884258</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46000.964399884258</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46000.964399884258</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46000.964399884258</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46000.964399884258</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46000.964399884258</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46000.964399884258</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46000.964399884258</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46000.964399884258</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46000.964399884258</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46000.964399884258</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46000.964399884258</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46000.964399884258</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46000.964399884258</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46000.964399884258</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46000.964399884258</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46000.964399884258</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46000.964399884258</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46000.964399884258</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46000.964399884258</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46000.964399884258</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46000.964399884258</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46000.964399884258</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46000.964399884258</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46000.964399884258</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46000.964399884258</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46000.964399884258</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46000.964399884258</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46000.964399884258</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46000.964399884258</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46000.964399884258</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46000.964399884258</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46000.964399884258</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46000.964399884258</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46000.964399884258</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46000.964399884258</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46000.964399884258</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ref="G276:G339" ca="1" si="5">IFERROR(NOW()-F276,"-")</f>
        <v>46000.964399884258</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46000.964399884258</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46000.964399884258</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46000.964399884258</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46000.964399884258</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46000.964399884258</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46000.964399884258</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46000.964399884258</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46000.964399884258</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46000.964399884258</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46000.964399884258</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46000.964399884258</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46000.964399884258</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46000.964399884258</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46000.964399884258</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46000.964399884258</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46000.964399884258</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46000.964399884258</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46000.964399884258</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46000.964399884258</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46000.964399884258</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46000.964399884258</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46000.964399884258</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46000.964399884258</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46000.964399884258</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46000.964399884258</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46000.964399884258</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46000.964399884258</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46000.964399884258</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46000.964399884258</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46000.964399884258</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46000.964399884258</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46000.964399884258</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46000.964399884258</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46000.964399884258</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46000.964399884258</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46000.964399884258</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46000.964399884258</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46000.964399884258</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46000.964399884258</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46000.964399884258</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46000.964399884258</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46000.964399884258</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46000.964399884258</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46000.964399884258</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46000.964399884258</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46000.964399884258</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46000.964399884258</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46000.964399884258</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46000.964399884258</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46000.964399884258</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46000.964399884258</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46000.964399884258</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46000.964399884258</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46000.964399884258</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46000.964399884258</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46000.964399884258</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46000.964399884258</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46000.964399884258</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46000.964399884258</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46000.964399884258</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46000.964399884258</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46000.964399884258</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46000.964399884258</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ref="G340:G403" ca="1" si="6">IFERROR(NOW()-F340,"-")</f>
        <v>46000.964399884258</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46000.964399884258</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46000.964399884258</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46000.964399884258</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46000.964399884258</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46000.964399884258</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46000.964399884258</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46000.964399884258</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46000.964399884258</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46000.964399884258</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46000.964399884258</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46000.964399884258</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46000.964399884258</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46000.964399884258</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46000.964399884258</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46000.964399884258</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46000.964399884258</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46000.964399884258</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46000.964399884258</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46000.964399884258</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46000.964399884258</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46000.964399884258</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46000.964399884258</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46000.964399884258</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46000.964399884258</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46000.964399884258</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46000.964399884258</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46000.964399884258</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46000.964399884258</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46000.964399884258</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46000.964399884258</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46000.964399884258</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46000.964399884258</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46000.964399884258</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46000.964399884258</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46000.964399884258</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46000.964399884258</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46000.964399884258</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46000.964399884258</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46000.964399884258</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46000.964399884258</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46000.964399884258</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46000.964399884258</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46000.964399884258</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46000.964399884258</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46000.964399884258</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46000.964399884258</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46000.964399884258</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46000.964399884258</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46000.964399884258</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46000.964399884258</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46000.964399884258</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46000.964399884258</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46000.964399884258</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46000.964399884258</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46000.964399884258</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46000.964399884258</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46000.964399884258</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46000.964399884258</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46000.964399884258</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46000.964399884258</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46000.964399884258</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46000.964399884258</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46000.964399884258</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ref="G404:G467" ca="1" si="7">IFERROR(NOW()-F404,"-")</f>
        <v>46000.964399884258</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46000.964399884258</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46000.964399884258</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46000.964399884258</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46000.964399884258</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46000.964399884258</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46000.964399884258</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46000.964399884258</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46000.964399884258</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46000.964399884258</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46000.964399884258</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46000.964399884258</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46000.964399884258</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46000.964399884258</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46000.964399884258</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46000.964399884258</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46000.964399884258</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46000.964399884258</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46000.964399884258</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46000.964399884258</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46000.964399884258</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46000.964399884258</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46000.964399884258</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46000.964399884258</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46000.964399884258</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46000.964399884258</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46000.964399884258</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46000.964399884258</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46000.964399884258</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46000.964399884258</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46000.964399884258</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46000.964399884258</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46000.964399884258</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46000.964399884258</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46000.964399884258</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46000.964399884258</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46000.964399884258</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46000.964399884258</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46000.964399884258</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46000.964399884258</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46000.964399884258</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46000.964399884258</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46000.964399884258</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46000.964399884258</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46000.964399884258</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46000.964399884258</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46000.964399884258</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46000.964399884258</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46000.964399884258</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46000.964399884258</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46000.964399884258</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46000.964399884258</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46000.964399884258</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46000.964399884258</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46000.964399884258</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46000.964399884258</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46000.964399884258</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46000.964399884258</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46000.964399884258</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46000.964399884258</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46000.964399884258</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46000.964399884258</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46000.964399884258</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46000.964399884258</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ref="G468:G531" ca="1" si="8">IFERROR(NOW()-F468,"-")</f>
        <v>46000.964399884258</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46000.964399884258</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46000.964399884258</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46000.964399884258</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46000.964399884258</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46000.964399884258</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46000.964399884258</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46000.964399884258</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46000.964399884258</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46000.964399884258</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46000.964399884258</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46000.964399884258</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46000.964399884258</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46000.964399884258</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46000.964399884258</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46000.964399884258</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46000.964399884258</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46000.964399884258</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46000.964399884258</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46000.964399884258</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46000.964399884258</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46000.964399884258</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46000.964399884258</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46000.964399884258</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46000.964399884258</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46000.964399884258</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46000.964399884258</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46000.964399884258</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46000.964399884258</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46000.964399884258</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46000.964399884258</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46000.964399884258</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46000.964399884258</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46000.964399884258</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46000.964399884258</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46000.964399884258</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46000.964399884258</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46000.964399884258</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46000.964399884258</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46000.964399884258</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46000.964399884258</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46000.964399884258</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46000.964399884258</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46000.964399884258</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46000.964399884258</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46000.964399884258</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46000.964399884258</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46000.964399884258</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46000.964399884258</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46000.964399884258</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46000.964399884258</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46000.964399884258</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46000.964399884258</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46000.964399884258</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46000.964399884258</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46000.964399884258</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46000.964399884258</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46000.964399884258</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46000.964399884258</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46000.964399884258</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46000.964399884258</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46000.964399884258</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46000.964399884258</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46000.964399884258</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ref="G532:G595" ca="1" si="9">IFERROR(NOW()-F532,"-")</f>
        <v>46000.964399884258</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46000.964399884258</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46000.964399884258</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46000.964399884258</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46000.964399884258</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46000.964399884258</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46000.964399884258</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46000.964399884258</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46000.964399884258</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46000.964399884258</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46000.964399884258</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46000.964399884258</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46000.964399884258</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46000.964399884258</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46000.964399884258</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46000.964399884258</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46000.964399884258</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46000.964399884258</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46000.964399884258</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46000.964399884258</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46000.964399884258</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46000.964399884258</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46000.964399884258</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46000.964399884258</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46000.964399884258</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46000.964399884258</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46000.964399884258</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46000.964399884258</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46000.964399884258</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46000.964399884258</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46000.964399884258</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46000.964399884258</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46000.964399884258</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46000.964399884258</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46000.964399884258</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46000.964399884258</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46000.964399884258</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46000.964399884258</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46000.964399884258</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46000.964399884258</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46000.964399884258</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46000.964399884258</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46000.964399884258</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46000.964399884258</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46000.964399884258</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46000.964399884258</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46000.964399884258</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46000.964399884258</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46000.964399884258</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46000.964399884258</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46000.964399884258</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46000.964399884258</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46000.964399884258</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46000.964399884258</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46000.964399884258</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46000.964399884258</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46000.964399884258</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46000.964399884258</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46000.964399884258</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46000.964399884258</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46000.964399884258</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46000.964399884258</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46000.964399884258</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46000.964399884258</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ref="G596:G659" ca="1" si="10">IFERROR(NOW()-F596,"-")</f>
        <v>46000.964399884258</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46000.964399884258</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46000.964399884258</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46000.964399884258</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46000.964399884258</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46000.964399884258</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46000.964399884258</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46000.964399884258</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46000.964399884258</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46000.964399884258</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46000.964399884258</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46000.964399884258</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46000.964399884258</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46000.964399884258</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46000.964399884258</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46000.964399884258</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46000.964399884258</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46000.964399884258</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46000.964399884258</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46000.964399884258</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46000.964399884258</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46000.964399884258</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46000.964399884258</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46000.964399884258</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46000.964399884258</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46000.964399884258</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46000.964399884258</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46000.964399884258</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46000.964399884258</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46000.964399884258</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46000.964399884258</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46000.964399884258</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46000.964399884258</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46000.964399884258</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46000.964399884258</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46000.964399884258</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46000.964399884258</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46000.964399884258</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46000.964399884258</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46000.964399884258</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46000.964399884258</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46000.964399884258</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46000.964399884258</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46000.964399884258</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46000.964399884258</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46000.964399884258</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46000.964399884258</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46000.964399884258</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46000.964399884258</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46000.964399884258</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46000.964399884258</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46000.964399884258</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46000.964399884258</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46000.964399884258</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46000.964399884258</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46000.964399884258</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46000.964399884258</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46000.964399884258</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46000.964399884258</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46000.964399884258</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46000.964399884258</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46000.964399884258</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46000.964399884258</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46000.964399884258</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ref="G660:G723" ca="1" si="11">IFERROR(NOW()-F660,"-")</f>
        <v>46000.964399884258</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46000.964399884258</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46000.964399884258</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46000.964399884258</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46000.964399884258</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46000.964399884258</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46000.964399884258</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46000.964399884258</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46000.964399884258</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46000.964399884258</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46000.964399884258</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46000.964399884258</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46000.964399884258</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46000.964399884258</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46000.964399884258</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46000.964399884258</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46000.964399884258</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46000.964399884258</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46000.964399884258</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46000.964399884258</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46000.964399884258</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46000.964399884258</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46000.964399884258</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46000.964399884258</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46000.964399884258</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46000.964399884258</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46000.964399884258</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46000.964399884258</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46000.964399884258</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46000.964399884258</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46000.964399884258</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46000.964399884258</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46000.964399884258</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46000.964399884258</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46000.964399884258</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46000.964399884258</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46000.964399884258</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46000.964399884258</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46000.964399884258</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46000.964399884258</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46000.964399884258</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46000.964399884258</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46000.964399884258</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46000.964399884258</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46000.964399884258</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46000.964399884258</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46000.964399884258</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46000.964399884258</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46000.964399884258</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46000.964399884258</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46000.964399884258</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46000.964399884258</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46000.964399884258</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46000.964399884258</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46000.964399884258</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46000.964399884258</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46000.964399884258</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46000.964399884258</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46000.964399884258</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46000.964399884258</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46000.964399884258</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46000.964399884258</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46000.964399884258</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46000.964399884258</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ref="G724:G787" ca="1" si="12">IFERROR(NOW()-F724,"-")</f>
        <v>46000.964399884258</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46000.964399884258</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46000.964399884258</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46000.964399884258</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46000.964399884258</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46000.964399884258</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46000.964399884258</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46000.964399884258</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46000.964399884258</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46000.964399884258</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46000.964399884258</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46000.964399884258</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46000.964399884258</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46000.964399884258</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46000.964399884258</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46000.964399884258</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46000.964399884258</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46000.964399884258</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46000.964399884258</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46000.964399884258</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46000.964399884258</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46000.964399884258</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46000.964399884258</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46000.964399884258</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46000.964399884258</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46000.964399884258</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46000.964399884258</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46000.964399884258</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46000.964399884258</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46000.964399884258</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46000.964399884258</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46000.964399884258</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46000.964399884258</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46000.964399884258</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46000.964399884258</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46000.964399884258</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46000.964399884258</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46000.964399884258</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46000.964399884258</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46000.964399884258</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46000.964399884258</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46000.964399884258</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46000.964399884258</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46000.964399884258</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46000.964399884258</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46000.964399884258</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46000.964399884258</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46000.964399884258</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46000.964399884258</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46000.964399884258</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46000.964399884258</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46000.964399884258</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46000.964399884258</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46000.964399884258</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46000.964399884258</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46000.964399884258</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46000.964399884258</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46000.964399884258</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46000.964399884258</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46000.964399884258</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46000.964399884258</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46000.964399884258</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46000.964399884258</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46000.964399884258</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ref="G788:G851" ca="1" si="13">IFERROR(NOW()-F788,"-")</f>
        <v>46000.964399884258</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46000.964399884258</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46000.964399884258</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46000.964399884258</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46000.964399884258</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46000.964399884258</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46000.964399884258</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46000.964399884258</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46000.964399884258</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46000.964399884258</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46000.964399884258</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46000.964399884258</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46000.964399884258</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46000.964399884258</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46000.964399884258</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46000.964399884258</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46000.964399884258</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46000.964399884258</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46000.964399884258</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46000.964399884258</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46000.964399884258</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46000.964399884258</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46000.964399884258</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46000.964399884258</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46000.964399884258</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46000.964399884258</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46000.964399884258</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46000.964399884258</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46000.964399884258</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46000.964399884258</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46000.964399884258</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46000.964399884258</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46000.964399884258</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46000.964399884258</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46000.964399884258</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46000.964399884258</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46000.964399884258</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46000.964399884258</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46000.964399884258</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46000.964399884258</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46000.964399884258</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46000.964399884258</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46000.964399884258</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46000.964399884258</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46000.964399884258</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46000.964399884258</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46000.964399884258</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46000.964399884258</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46000.964399884258</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46000.964399884258</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46000.964399884258</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46000.964399884258</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46000.964399884258</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46000.964399884258</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46000.964399884258</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46000.964399884258</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46000.964399884258</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46000.964399884258</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46000.964399884258</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46000.964399884258</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46000.964399884258</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46000.964399884258</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46000.964399884258</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46000.964399884258</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ref="G852:G866" ca="1" si="14">IFERROR(NOW()-F852,"-")</f>
        <v>46000.964399884258</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46000.964399884258</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46000.964399884258</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46000.964399884258</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46000.964399884258</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46000.964399884258</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46000.964399884258</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46000.964399884258</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46000.964399884258</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46000.964399884258</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46000.964399884258</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46000.964399884258</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46000.964399884258</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46000.964399884258</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46000.964399884258</v>
      </c>
      <c r="H866" s="22"/>
      <c r="I866" s="19" t="str">
        <f>IFERROR(VLOOKUP(D866,DB!A:F,6,0),"")</f>
        <v/>
      </c>
      <c r="J866" s="18" t="str">
        <f>IFERROR(VLOOKUP(D866,DB!A:G,7,0),"")</f>
        <v/>
      </c>
      <c r="K866" s="42"/>
      <c r="L866" s="23" t="str">
        <f>IFERROR(VLOOKUP(D866,DB!A:I,9,0),"")</f>
        <v/>
      </c>
    </row>
  </sheetData>
  <dataValidations count="2">
    <dataValidation allowBlank="1" showInputMessage="1" showErrorMessage="1" sqref="E1" xr:uid="{5914219A-CB83-432D-936A-CC0CB6F3982A}"/>
    <dataValidation type="list" allowBlank="1" showInputMessage="1" showErrorMessage="1" sqref="E2:E86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04"/>
  <sheetViews>
    <sheetView workbookViewId="0">
      <selection activeCell="I7" sqref="I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39127</v>
      </c>
      <c r="B2" s="87" t="str">
        <f>IFERROR(VLOOKUP(D2,DB!A:K,11,0),"")</f>
        <v>R4</v>
      </c>
      <c r="C2" s="89">
        <v>1</v>
      </c>
      <c r="D2" s="87" t="s">
        <v>35166</v>
      </c>
      <c r="E2" s="90" t="s">
        <v>39106</v>
      </c>
      <c r="F2" s="91">
        <v>45703.480717592596</v>
      </c>
      <c r="G2" s="92">
        <f ca="1">IFERROR(NOW()-F2,"")</f>
        <v>297.48368229166226</v>
      </c>
      <c r="H2" s="91">
        <v>45703.474768518521</v>
      </c>
      <c r="I2" s="91" t="str">
        <f>IFERROR(VLOOKUP(D2,DB!A:F,6,0),"")</f>
        <v>SCECO</v>
      </c>
      <c r="J2" s="91" t="str">
        <f>IFERROR(VLOOKUP(D2,DB!A:G,7,0),"")</f>
        <v>Dead</v>
      </c>
      <c r="K2" s="93" t="s">
        <v>39128</v>
      </c>
      <c r="L2" s="87" t="str">
        <f>IFERROR(VLOOKUP(D2,DB!A:I,9,0),"")</f>
        <v>Latis</v>
      </c>
    </row>
    <row r="3" spans="1:16" ht="19.5" customHeight="1">
      <c r="A3" s="107" t="s">
        <v>39129</v>
      </c>
      <c r="B3" s="107" t="str">
        <f>IFERROR(VLOOKUP(D3,DB!A:K,11,0),"")</f>
        <v>R4</v>
      </c>
      <c r="C3" s="89">
        <v>2</v>
      </c>
      <c r="D3" s="87" t="s">
        <v>32943</v>
      </c>
      <c r="E3" s="90" t="s">
        <v>39106</v>
      </c>
      <c r="F3" s="91">
        <v>45998.79414351852</v>
      </c>
      <c r="G3" s="92">
        <f t="shared" ref="G3:G4" ca="1" si="0">IFERROR(NOW()-F3,"")</f>
        <v>2.1702563657381688</v>
      </c>
      <c r="H3" s="91">
        <v>45998.664027777777</v>
      </c>
      <c r="I3" s="107" t="str">
        <f>IFERROR(VLOOKUP(D3,DB!A:F,6,0),"")</f>
        <v>SCECO</v>
      </c>
      <c r="J3" s="107" t="str">
        <f>IFERROR(VLOOKUP(D3,DB!A:G,7,0),"")</f>
        <v>Vandalized</v>
      </c>
      <c r="K3" s="93" t="s">
        <v>39130</v>
      </c>
      <c r="L3" s="87" t="str">
        <f>IFERROR(VLOOKUP(D3,DB!A:I,9,0),"")</f>
        <v>Latis</v>
      </c>
    </row>
    <row r="4" spans="1:16" ht="30.75">
      <c r="A4" s="107" t="s">
        <v>39131</v>
      </c>
      <c r="B4" s="107" t="str">
        <f>IFERROR(VLOOKUP(D4,DB!A:K,11,0),"")</f>
        <v>R4</v>
      </c>
      <c r="C4" s="89">
        <v>3</v>
      </c>
      <c r="D4" s="87" t="s">
        <v>36247</v>
      </c>
      <c r="E4" s="90" t="s">
        <v>39106</v>
      </c>
      <c r="F4" s="91"/>
      <c r="G4" s="92">
        <f t="shared" ca="1" si="0"/>
        <v>46000.964399884258</v>
      </c>
      <c r="H4" s="91">
        <v>45999.038888888892</v>
      </c>
      <c r="I4" s="107" t="str">
        <f>IFERROR(VLOOKUP(D4,DB!A:F,6,0),"")</f>
        <v>SCECO</v>
      </c>
      <c r="J4" s="107" t="str">
        <f>IFERROR(VLOOKUP(D4,DB!A:G,7,0),"")</f>
        <v>Dead</v>
      </c>
      <c r="K4" s="93" t="s">
        <v>39132</v>
      </c>
      <c r="L4" s="87" t="str">
        <f>IFERROR(VLOOKUP(D4,DB!A:I,9,0),"")</f>
        <v>Latis</v>
      </c>
    </row>
    <row r="5" spans="1:16" ht="15" customHeight="1">
      <c r="A5" s="107" t="s">
        <v>39133</v>
      </c>
      <c r="B5" s="107" t="str">
        <f>IFERROR(VLOOKUP(D5,DB!A:K,11,0),"")</f>
        <v>R4</v>
      </c>
      <c r="C5" s="89">
        <v>1</v>
      </c>
      <c r="D5" s="87" t="s">
        <v>36495</v>
      </c>
      <c r="E5" s="90" t="s">
        <v>39106</v>
      </c>
      <c r="F5" s="91">
        <v>46000.318229166667</v>
      </c>
      <c r="G5" s="92">
        <f t="shared" ref="G5:G58" ca="1" si="1">IFERROR(NOW()-F5,"")</f>
        <v>0.6461707175913034</v>
      </c>
      <c r="H5" s="91">
        <v>46000.411770833336</v>
      </c>
      <c r="I5" s="107" t="str">
        <f>IFERROR(VLOOKUP(D5,DB!A:F,6,0),"")</f>
        <v>Generator-SG</v>
      </c>
      <c r="J5" s="107" t="str">
        <f>IFERROR(VLOOKUP(D5,DB!A:G,7,0),"")</f>
        <v>No BB Shifted</v>
      </c>
      <c r="K5" s="93" t="s">
        <v>39134</v>
      </c>
      <c r="L5" s="87" t="str">
        <f>IFERROR(VLOOKUP(D5,DB!A:I,9,0),"")</f>
        <v>Latis</v>
      </c>
    </row>
    <row r="6" spans="1:16" ht="15" customHeight="1">
      <c r="A6" s="107" t="s">
        <v>39131</v>
      </c>
      <c r="B6" s="107" t="str">
        <f>IFERROR(VLOOKUP(D6,DB!A:K,11,0),"")</f>
        <v>R4</v>
      </c>
      <c r="C6" s="89">
        <v>1</v>
      </c>
      <c r="D6" s="87" t="s">
        <v>38768</v>
      </c>
      <c r="E6" s="90" t="s">
        <v>39106</v>
      </c>
      <c r="F6" s="91"/>
      <c r="G6" s="92">
        <f t="shared" ca="1" si="1"/>
        <v>46000.964399884258</v>
      </c>
      <c r="H6" s="91">
        <v>46000.708333333336</v>
      </c>
      <c r="I6" s="107" t="str">
        <f>IFERROR(VLOOKUP(D6,DB!A:F,6,0),"")</f>
        <v>Sceco</v>
      </c>
      <c r="J6" s="107" t="str">
        <f>IFERROR(VLOOKUP(D6,DB!A:G,7,0),"")</f>
        <v>Dead</v>
      </c>
      <c r="K6" s="93" t="s">
        <v>39135</v>
      </c>
      <c r="L6" s="87" t="str">
        <f>IFERROR(VLOOKUP(D6,DB!A:I,9,0),"")</f>
        <v>Latis</v>
      </c>
    </row>
    <row r="7" spans="1:16" ht="15" customHeight="1">
      <c r="A7" s="107" t="s">
        <v>39131</v>
      </c>
      <c r="B7" s="107" t="str">
        <f>IFERROR(VLOOKUP(D7,DB!A:K,11,0),"")</f>
        <v>R4</v>
      </c>
      <c r="C7" s="89">
        <v>1</v>
      </c>
      <c r="D7" s="87" t="s">
        <v>30039</v>
      </c>
      <c r="E7" s="90" t="s">
        <v>39106</v>
      </c>
      <c r="F7" s="91"/>
      <c r="G7" s="92">
        <f t="shared" ca="1" si="1"/>
        <v>46000.964399884258</v>
      </c>
      <c r="H7" s="91">
        <v>46000.703472222223</v>
      </c>
      <c r="I7" s="107" t="str">
        <f>IFERROR(VLOOKUP(D7,DB!A:F,6,0),"")</f>
        <v>SCECO</v>
      </c>
      <c r="J7" s="107" t="str">
        <f>IFERROR(VLOOKUP(D7,DB!A:G,7,0),"")</f>
        <v>Good</v>
      </c>
      <c r="K7" s="93" t="s">
        <v>39135</v>
      </c>
      <c r="L7" s="87" t="str">
        <f>IFERROR(VLOOKUP(D7,DB!A:I,9,0),"")</f>
        <v>Latis</v>
      </c>
    </row>
    <row r="8" spans="1:16" ht="15" customHeight="1">
      <c r="A8" s="107" t="s">
        <v>39131</v>
      </c>
      <c r="B8" s="107" t="str">
        <f>IFERROR(VLOOKUP(D8,DB!A:K,11,0),"")</f>
        <v>R4</v>
      </c>
      <c r="C8" s="89">
        <v>1</v>
      </c>
      <c r="D8" s="87" t="s">
        <v>36539</v>
      </c>
      <c r="E8" s="90" t="s">
        <v>39106</v>
      </c>
      <c r="F8" s="91"/>
      <c r="G8" s="92">
        <f t="shared" ca="1" si="1"/>
        <v>46000.964399884258</v>
      </c>
      <c r="H8" s="91">
        <v>46000.68472222222</v>
      </c>
      <c r="I8" s="107" t="str">
        <f>IFERROR(VLOOKUP(D8,DB!A:F,6,0),"")</f>
        <v>Generator-SG</v>
      </c>
      <c r="J8" s="107" t="str">
        <f>IFERROR(VLOOKUP(D8,DB!A:G,7,0),"")</f>
        <v>NA</v>
      </c>
      <c r="K8" s="93" t="s">
        <v>39136</v>
      </c>
      <c r="L8" s="87" t="str">
        <f>IFERROR(VLOOKUP(D8,DB!A:I,9,0),"")</f>
        <v>Latis</v>
      </c>
    </row>
    <row r="9" spans="1:16" ht="15" customHeight="1">
      <c r="A9" s="107" t="s">
        <v>39131</v>
      </c>
      <c r="B9" s="107" t="str">
        <f>IFERROR(VLOOKUP(D9,DB!A:K,11,0),"")</f>
        <v>R4</v>
      </c>
      <c r="C9" s="89">
        <v>1</v>
      </c>
      <c r="D9" s="87" t="s">
        <v>37766</v>
      </c>
      <c r="E9" s="90" t="s">
        <v>39106</v>
      </c>
      <c r="F9" s="91"/>
      <c r="G9" s="92">
        <f t="shared" ca="1" si="1"/>
        <v>46000.964399884258</v>
      </c>
      <c r="H9" s="91">
        <v>46000.609027777777</v>
      </c>
      <c r="I9" s="107" t="str">
        <f>IFERROR(VLOOKUP(D9,DB!A:F,6,0),"")</f>
        <v>SCECO</v>
      </c>
      <c r="J9" s="107" t="str">
        <f>IFERROR(VLOOKUP(D9,DB!A:G,7,0),"")</f>
        <v>Dead</v>
      </c>
      <c r="K9" s="93" t="s">
        <v>39135</v>
      </c>
      <c r="L9" s="87" t="str">
        <f>IFERROR(VLOOKUP(D9,DB!A:I,9,0),"")</f>
        <v>Latis</v>
      </c>
    </row>
    <row r="10" spans="1:16" ht="15" customHeight="1">
      <c r="A10" s="107" t="s">
        <v>39131</v>
      </c>
      <c r="B10" s="107" t="str">
        <f>IFERROR(VLOOKUP(D10,DB!A:K,11,0),"")</f>
        <v>R4</v>
      </c>
      <c r="C10" s="89">
        <v>1</v>
      </c>
      <c r="D10" s="87" t="s">
        <v>30313</v>
      </c>
      <c r="E10" s="90" t="s">
        <v>39106</v>
      </c>
      <c r="F10" s="91"/>
      <c r="G10" s="92">
        <f t="shared" ca="1" si="1"/>
        <v>46000.964399884258</v>
      </c>
      <c r="H10" s="91">
        <v>46000.575694444444</v>
      </c>
      <c r="I10" s="107" t="str">
        <f>IFERROR(VLOOKUP(D10,DB!A:F,6,0),"")</f>
        <v>SCECO</v>
      </c>
      <c r="J10" s="107" t="str">
        <f>IFERROR(VLOOKUP(D10,DB!A:G,7,0),"")</f>
        <v>Dead</v>
      </c>
      <c r="K10" s="93" t="s">
        <v>39135</v>
      </c>
      <c r="L10" s="87" t="str">
        <f>IFERROR(VLOOKUP(D10,DB!A:I,9,0),"")</f>
        <v>Latis</v>
      </c>
    </row>
    <row r="11" spans="1:16" ht="15" customHeight="1">
      <c r="A11" s="107" t="s">
        <v>39131</v>
      </c>
      <c r="B11" s="107" t="str">
        <f>IFERROR(VLOOKUP(D11,DB!A:K,11,0),"")</f>
        <v>R4</v>
      </c>
      <c r="C11" s="89">
        <v>1</v>
      </c>
      <c r="D11" s="87" t="s">
        <v>37521</v>
      </c>
      <c r="E11" s="90" t="s">
        <v>39106</v>
      </c>
      <c r="F11" s="91"/>
      <c r="G11" s="92">
        <f t="shared" ca="1" si="1"/>
        <v>46000.964399884258</v>
      </c>
      <c r="H11" s="91">
        <v>46000.566666666666</v>
      </c>
      <c r="I11" s="107" t="str">
        <f>IFERROR(VLOOKUP(D11,DB!A:F,6,0),"")</f>
        <v>SCECO</v>
      </c>
      <c r="J11" s="107" t="str">
        <f>IFERROR(VLOOKUP(D11,DB!A:G,7,0),"")</f>
        <v>Dead</v>
      </c>
      <c r="K11" s="93" t="s">
        <v>39135</v>
      </c>
      <c r="L11" s="87" t="str">
        <f>IFERROR(VLOOKUP(D11,DB!A:I,9,0),"")</f>
        <v>Latis</v>
      </c>
    </row>
    <row r="12" spans="1:16" ht="15" customHeight="1">
      <c r="A12" s="107" t="s">
        <v>39131</v>
      </c>
      <c r="B12" s="107" t="str">
        <f>IFERROR(VLOOKUP(D12,DB!A:K,11,0),"")</f>
        <v>R4</v>
      </c>
      <c r="C12" s="89">
        <v>1</v>
      </c>
      <c r="D12" s="87" t="s">
        <v>37607</v>
      </c>
      <c r="E12" s="90" t="s">
        <v>39106</v>
      </c>
      <c r="F12" s="91"/>
      <c r="G12" s="92">
        <f t="shared" ca="1" si="1"/>
        <v>46000.964399884258</v>
      </c>
      <c r="H12" s="91">
        <v>46000.55972222222</v>
      </c>
      <c r="I12" s="107" t="str">
        <f>IFERROR(VLOOKUP(D12,DB!A:F,6,0),"")</f>
        <v>SCECO</v>
      </c>
      <c r="J12" s="107" t="str">
        <f>IFERROR(VLOOKUP(D12,DB!A:G,7,0),"")</f>
        <v>Dead</v>
      </c>
      <c r="K12" s="93" t="s">
        <v>39135</v>
      </c>
      <c r="L12" s="87" t="str">
        <f>IFERROR(VLOOKUP(D12,DB!A:I,9,0),"")</f>
        <v>Latis</v>
      </c>
    </row>
    <row r="13" spans="1:16" ht="15" customHeight="1">
      <c r="A13" s="107" t="s">
        <v>39137</v>
      </c>
      <c r="B13" s="107" t="str">
        <f>IFERROR(VLOOKUP(D13,DB!A:K,11,0),"")</f>
        <v>R4</v>
      </c>
      <c r="C13" s="89">
        <v>1</v>
      </c>
      <c r="D13" s="87" t="s">
        <v>36984</v>
      </c>
      <c r="E13" s="90" t="s">
        <v>39106</v>
      </c>
      <c r="F13" s="91">
        <v>46000.935289351852</v>
      </c>
      <c r="G13" s="92">
        <f t="shared" ca="1" si="1"/>
        <v>2.9110532406775746E-2</v>
      </c>
      <c r="H13" s="91">
        <v>46000.558333333334</v>
      </c>
      <c r="I13" s="107" t="str">
        <f>IFERROR(VLOOKUP(D13,DB!A:F,6,0),"")</f>
        <v>SCECO</v>
      </c>
      <c r="J13" s="107" t="str">
        <f>IFERROR(VLOOKUP(D13,DB!A:G,7,0),"")</f>
        <v>Vandalized+Dead</v>
      </c>
      <c r="K13" s="93" t="s">
        <v>39135</v>
      </c>
      <c r="L13" s="87" t="str">
        <f>IFERROR(VLOOKUP(D13,DB!A:I,9,0),"")</f>
        <v>Latis</v>
      </c>
    </row>
    <row r="14" spans="1:16" ht="15" customHeight="1">
      <c r="A14" s="107" t="s">
        <v>39131</v>
      </c>
      <c r="B14" s="107" t="str">
        <f>IFERROR(VLOOKUP(D14,DB!A:K,11,0),"")</f>
        <v>R4</v>
      </c>
      <c r="C14" s="89">
        <v>1</v>
      </c>
      <c r="D14" s="87" t="s">
        <v>37595</v>
      </c>
      <c r="E14" s="90" t="s">
        <v>39106</v>
      </c>
      <c r="F14" s="91"/>
      <c r="G14" s="92">
        <f t="shared" ca="1" si="1"/>
        <v>46000.964399884258</v>
      </c>
      <c r="H14" s="91">
        <v>46000.553472222222</v>
      </c>
      <c r="I14" s="107" t="str">
        <f>IFERROR(VLOOKUP(D14,DB!A:F,6,0),"")</f>
        <v>SCECO</v>
      </c>
      <c r="J14" s="107" t="str">
        <f>IFERROR(VLOOKUP(D14,DB!A:G,7,0),"")</f>
        <v>Dead</v>
      </c>
      <c r="K14" s="93" t="s">
        <v>39135</v>
      </c>
      <c r="L14" s="87" t="str">
        <f>IFERROR(VLOOKUP(D14,DB!A:I,9,0),"")</f>
        <v>Latis</v>
      </c>
    </row>
    <row r="15" spans="1:16" ht="30.75">
      <c r="A15" s="107" t="s">
        <v>39131</v>
      </c>
      <c r="B15" s="107" t="str">
        <f>IFERROR(VLOOKUP(D15,DB!A:K,11,0),"")</f>
        <v>R4</v>
      </c>
      <c r="C15" s="89">
        <v>3</v>
      </c>
      <c r="D15" s="87" t="s">
        <v>35971</v>
      </c>
      <c r="E15" s="90" t="s">
        <v>39106</v>
      </c>
      <c r="F15" s="91"/>
      <c r="G15" s="92">
        <f t="shared" ca="1" si="1"/>
        <v>46000.964399884258</v>
      </c>
      <c r="H15" s="91">
        <v>46000.54583333333</v>
      </c>
      <c r="I15" s="107" t="str">
        <f>IFERROR(VLOOKUP(D15,DB!A:F,6,0),"")</f>
        <v>SCECO</v>
      </c>
      <c r="J15" s="107" t="str">
        <f>IFERROR(VLOOKUP(D15,DB!A:G,7,0),"")</f>
        <v>Dead+Good</v>
      </c>
      <c r="K15" s="93" t="s">
        <v>39138</v>
      </c>
      <c r="L15" s="87" t="str">
        <f>IFERROR(VLOOKUP(D15,DB!A:I,9,0),"")</f>
        <v>Latis</v>
      </c>
    </row>
    <row r="16" spans="1:16" ht="15" customHeight="1">
      <c r="A16" s="107" t="s">
        <v>39131</v>
      </c>
      <c r="B16" s="107" t="str">
        <f>IFERROR(VLOOKUP(D16,DB!A:K,11,0),"")</f>
        <v>R4</v>
      </c>
      <c r="C16" s="89">
        <v>1</v>
      </c>
      <c r="D16" s="87" t="s">
        <v>30637</v>
      </c>
      <c r="E16" s="90" t="s">
        <v>39106</v>
      </c>
      <c r="F16" s="91"/>
      <c r="G16" s="92">
        <f t="shared" ca="1" si="1"/>
        <v>46000.964399884258</v>
      </c>
      <c r="H16" s="91">
        <v>46000.538888888892</v>
      </c>
      <c r="I16" s="107" t="str">
        <f>IFERROR(VLOOKUP(D16,DB!A:F,6,0),"")</f>
        <v>SCECO</v>
      </c>
      <c r="J16" s="107" t="str">
        <f>IFERROR(VLOOKUP(D16,DB!A:G,7,0),"")</f>
        <v>Dead</v>
      </c>
      <c r="K16" s="93" t="s">
        <v>39139</v>
      </c>
      <c r="L16" s="87" t="str">
        <f>IFERROR(VLOOKUP(D16,DB!A:I,9,0),"")</f>
        <v>Latis</v>
      </c>
    </row>
    <row r="17" spans="1:12" ht="15" customHeight="1">
      <c r="A17" s="107" t="s">
        <v>39131</v>
      </c>
      <c r="B17" s="107" t="str">
        <f>IFERROR(VLOOKUP(D17,DB!A:K,11,0),"")</f>
        <v>R4</v>
      </c>
      <c r="C17" s="89">
        <v>2</v>
      </c>
      <c r="D17" s="87" t="s">
        <v>37119</v>
      </c>
      <c r="E17" s="90" t="s">
        <v>39106</v>
      </c>
      <c r="F17" s="91"/>
      <c r="G17" s="92">
        <f t="shared" ca="1" si="1"/>
        <v>46000.964399884258</v>
      </c>
      <c r="H17" s="91">
        <v>46000.529861111114</v>
      </c>
      <c r="I17" s="107" t="str">
        <f>IFERROR(VLOOKUP(D17,DB!A:F,6,0),"")</f>
        <v>SCECO</v>
      </c>
      <c r="J17" s="107" t="str">
        <f>IFERROR(VLOOKUP(D17,DB!A:G,7,0),"")</f>
        <v>Weak</v>
      </c>
      <c r="K17" s="93" t="s">
        <v>39135</v>
      </c>
      <c r="L17" s="87" t="str">
        <f>IFERROR(VLOOKUP(D17,DB!A:I,9,0),"")</f>
        <v>Latis</v>
      </c>
    </row>
    <row r="18" spans="1:12" ht="15" customHeight="1">
      <c r="A18" s="107" t="s">
        <v>39131</v>
      </c>
      <c r="B18" s="107" t="str">
        <f>IFERROR(VLOOKUP(D18,DB!A:K,11,0),"")</f>
        <v>R4</v>
      </c>
      <c r="C18" s="89">
        <v>1</v>
      </c>
      <c r="D18" s="87" t="s">
        <v>37781</v>
      </c>
      <c r="E18" s="90" t="s">
        <v>39106</v>
      </c>
      <c r="F18" s="91"/>
      <c r="G18" s="92">
        <f t="shared" ca="1" si="1"/>
        <v>46000.964399884258</v>
      </c>
      <c r="H18" s="91">
        <v>46000.493750000001</v>
      </c>
      <c r="I18" s="107" t="str">
        <f>IFERROR(VLOOKUP(D18,DB!A:F,6,0),"")</f>
        <v>SCECO</v>
      </c>
      <c r="J18" s="107" t="str">
        <f>IFERROR(VLOOKUP(D18,DB!A:G,7,0),"")</f>
        <v>Dead+Dead</v>
      </c>
      <c r="K18" s="93" t="s">
        <v>39135</v>
      </c>
      <c r="L18" s="87" t="str">
        <f>IFERROR(VLOOKUP(D18,DB!A:I,9,0),"")</f>
        <v>Latis</v>
      </c>
    </row>
    <row r="19" spans="1:12" ht="15" customHeight="1">
      <c r="A19" s="107" t="s">
        <v>39131</v>
      </c>
      <c r="B19" s="107" t="str">
        <f>IFERROR(VLOOKUP(D19,DB!A:K,11,0),"")</f>
        <v>R4</v>
      </c>
      <c r="C19" s="89">
        <v>1</v>
      </c>
      <c r="D19" s="87" t="s">
        <v>29641</v>
      </c>
      <c r="E19" s="90" t="s">
        <v>39106</v>
      </c>
      <c r="F19" s="91"/>
      <c r="G19" s="92">
        <f t="shared" ca="1" si="1"/>
        <v>46000.964399884258</v>
      </c>
      <c r="H19" s="91">
        <v>46000.455555555556</v>
      </c>
      <c r="I19" s="107" t="str">
        <f>IFERROR(VLOOKUP(D19,DB!A:F,6,0),"")</f>
        <v>SCECO</v>
      </c>
      <c r="J19" s="107" t="str">
        <f>IFERROR(VLOOKUP(D19,DB!A:G,7,0),"")</f>
        <v>Vandalized</v>
      </c>
      <c r="K19" s="93" t="s">
        <v>39135</v>
      </c>
      <c r="L19" s="87" t="str">
        <f>IFERROR(VLOOKUP(D19,DB!A:I,9,0),"")</f>
        <v>Latis</v>
      </c>
    </row>
    <row r="20" spans="1:12" ht="15" customHeight="1">
      <c r="A20" s="107" t="s">
        <v>39131</v>
      </c>
      <c r="B20" s="107" t="str">
        <f>IFERROR(VLOOKUP(D20,DB!A:K,11,0),"")</f>
        <v>R4</v>
      </c>
      <c r="C20" s="89">
        <v>1</v>
      </c>
      <c r="D20" s="87" t="s">
        <v>30121</v>
      </c>
      <c r="E20" s="90" t="s">
        <v>39106</v>
      </c>
      <c r="F20" s="91"/>
      <c r="G20" s="92">
        <f t="shared" ca="1" si="1"/>
        <v>46000.964399884258</v>
      </c>
      <c r="H20" s="91">
        <v>46000.445138888892</v>
      </c>
      <c r="I20" s="107" t="str">
        <f>IFERROR(VLOOKUP(D20,DB!A:F,6,0),"")</f>
        <v>SCECO</v>
      </c>
      <c r="J20" s="107" t="str">
        <f>IFERROR(VLOOKUP(D20,DB!A:G,7,0),"")</f>
        <v>Weak</v>
      </c>
      <c r="K20" s="93" t="s">
        <v>39135</v>
      </c>
      <c r="L20" s="87" t="str">
        <f>IFERROR(VLOOKUP(D20,DB!A:I,9,0),"")</f>
        <v>Latis</v>
      </c>
    </row>
    <row r="21" spans="1:12" ht="15" customHeight="1">
      <c r="A21" s="107" t="s">
        <v>39131</v>
      </c>
      <c r="B21" s="107" t="str">
        <f>IFERROR(VLOOKUP(D21,DB!A:K,11,0),"")</f>
        <v>R4</v>
      </c>
      <c r="C21" s="89">
        <v>1</v>
      </c>
      <c r="D21" s="87" t="s">
        <v>37399</v>
      </c>
      <c r="E21" s="90" t="s">
        <v>39106</v>
      </c>
      <c r="F21" s="91"/>
      <c r="G21" s="92">
        <f t="shared" ca="1" si="1"/>
        <v>46000.964399884258</v>
      </c>
      <c r="H21" s="91">
        <v>46000.444444444445</v>
      </c>
      <c r="I21" s="107" t="str">
        <f>IFERROR(VLOOKUP(D21,DB!A:F,6,0),"")</f>
        <v>SCECO</v>
      </c>
      <c r="J21" s="107" t="str">
        <f>IFERROR(VLOOKUP(D21,DB!A:G,7,0),"")</f>
        <v>Vandalized+Vandalized</v>
      </c>
      <c r="K21" s="93" t="s">
        <v>39135</v>
      </c>
      <c r="L21" s="87" t="str">
        <f>IFERROR(VLOOKUP(D21,DB!A:I,9,0),"")</f>
        <v>Latis</v>
      </c>
    </row>
    <row r="22" spans="1:12" ht="15" customHeight="1">
      <c r="A22" s="107" t="s">
        <v>39131</v>
      </c>
      <c r="B22" s="107" t="str">
        <f>IFERROR(VLOOKUP(D22,DB!A:K,11,0),"")</f>
        <v>R4</v>
      </c>
      <c r="C22" s="89">
        <v>1</v>
      </c>
      <c r="D22" s="87" t="s">
        <v>35950</v>
      </c>
      <c r="E22" s="90" t="s">
        <v>39106</v>
      </c>
      <c r="F22" s="91"/>
      <c r="G22" s="92">
        <f t="shared" ca="1" si="1"/>
        <v>46000.964399884258</v>
      </c>
      <c r="H22" s="91">
        <v>46000.472222222219</v>
      </c>
      <c r="I22" s="107" t="str">
        <f>IFERROR(VLOOKUP(D22,DB!A:F,6,0),"")</f>
        <v>SCECO</v>
      </c>
      <c r="J22" s="107" t="str">
        <f>IFERROR(VLOOKUP(D22,DB!A:G,7,0),"")</f>
        <v>Dead</v>
      </c>
      <c r="K22" s="93" t="s">
        <v>39135</v>
      </c>
      <c r="L22" s="87" t="str">
        <f>IFERROR(VLOOKUP(D22,DB!A:I,9,0),"")</f>
        <v>Latis</v>
      </c>
    </row>
    <row r="23" spans="1:12" ht="15" customHeight="1">
      <c r="A23" s="107" t="s">
        <v>39131</v>
      </c>
      <c r="B23" s="107" t="str">
        <f>IFERROR(VLOOKUP(D23,DB!A:K,11,0),"")</f>
        <v>R4</v>
      </c>
      <c r="C23" s="89">
        <v>1</v>
      </c>
      <c r="D23" s="87" t="s">
        <v>36495</v>
      </c>
      <c r="E23" s="90" t="s">
        <v>39106</v>
      </c>
      <c r="F23" s="91"/>
      <c r="G23" s="92">
        <f t="shared" ca="1" si="1"/>
        <v>46000.964399884258</v>
      </c>
      <c r="H23" s="91">
        <v>46000.411111111112</v>
      </c>
      <c r="I23" s="107" t="str">
        <f>IFERROR(VLOOKUP(D23,DB!A:F,6,0),"")</f>
        <v>Generator-SG</v>
      </c>
      <c r="J23" s="107" t="str">
        <f>IFERROR(VLOOKUP(D23,DB!A:G,7,0),"")</f>
        <v>No BB Shifted</v>
      </c>
      <c r="K23" s="93" t="s">
        <v>39134</v>
      </c>
      <c r="L23" s="87" t="str">
        <f>IFERROR(VLOOKUP(D23,DB!A:I,9,0),"")</f>
        <v>Latis</v>
      </c>
    </row>
    <row r="24" spans="1:12" ht="15" customHeight="1">
      <c r="A24" s="107" t="s">
        <v>39131</v>
      </c>
      <c r="B24" s="107" t="str">
        <f>IFERROR(VLOOKUP(D24,DB!A:K,11,0),"")</f>
        <v>R4</v>
      </c>
      <c r="C24" s="89">
        <v>1</v>
      </c>
      <c r="D24" s="87" t="s">
        <v>35887</v>
      </c>
      <c r="E24" s="90" t="s">
        <v>39106</v>
      </c>
      <c r="F24" s="91">
        <v>46000.733900462961</v>
      </c>
      <c r="G24" s="92">
        <f t="shared" ca="1" si="1"/>
        <v>0.23049942129728151</v>
      </c>
      <c r="H24" s="91">
        <v>46000.727962962963</v>
      </c>
      <c r="I24" s="107" t="str">
        <f>IFERROR(VLOOKUP(D24,DB!A:F,6,0),"")</f>
        <v>Generator-SG</v>
      </c>
      <c r="J24" s="107" t="str">
        <f>IFERROR(VLOOKUP(D24,DB!A:G,7,0),"")</f>
        <v>No BB Shifted</v>
      </c>
      <c r="K24" s="93" t="s">
        <v>39136</v>
      </c>
      <c r="L24" s="87" t="str">
        <f>IFERROR(VLOOKUP(D24,DB!A:I,9,0),"")</f>
        <v>Latis</v>
      </c>
    </row>
    <row r="25" spans="1:12" ht="15" customHeight="1">
      <c r="A25" s="107"/>
      <c r="B25" s="107" t="str">
        <f>IFERROR(VLOOKUP(D25,DB!A:K,11,0),"")</f>
        <v/>
      </c>
      <c r="C25" s="89"/>
      <c r="D25" s="87"/>
      <c r="E25" s="90"/>
      <c r="F25" s="91"/>
      <c r="G25" s="92">
        <f t="shared" ca="1" si="1"/>
        <v>46000.964399884258</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46000.964399884258</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46000.964399884258</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46000.964399884258</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46000.964399884258</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1"/>
        <v>46000.964399884258</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1"/>
        <v>46000.964399884258</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1"/>
        <v>46000.964399884258</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1"/>
        <v>46000.964399884258</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1"/>
        <v>46000.964399884258</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1"/>
        <v>46000.964399884258</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1"/>
        <v>46000.964399884258</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46000.964399884258</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46000.964399884258</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46000.964399884258</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1"/>
        <v>46000.964399884258</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1"/>
        <v>46000.964399884258</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1"/>
        <v>46000.964399884258</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1"/>
        <v>46000.964399884258</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1"/>
        <v>46000.964399884258</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1"/>
        <v>46000.964399884258</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46000.964399884258</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46000.964399884258</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46000.964399884258</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46000.964399884258</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46000.964399884258</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46000.964399884258</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46000.964399884258</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46000.964399884258</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46000.964399884258</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46000.964399884258</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46000.964399884258</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46000.964399884258</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46000.964399884258</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ref="G59:G104" ca="1" si="2">IFERROR(NOW()-F59,"")</f>
        <v>46000.964399884258</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2"/>
        <v>46000.964399884258</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2"/>
        <v>46000.964399884258</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2"/>
        <v>46000.964399884258</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2"/>
        <v>46000.964399884258</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2"/>
        <v>46000.964399884258</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2"/>
        <v>46000.964399884258</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2"/>
        <v>46000.964399884258</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2"/>
        <v>46000.964399884258</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2"/>
        <v>46000.964399884258</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2"/>
        <v>46000.964399884258</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2"/>
        <v>46000.964399884258</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2"/>
        <v>46000.964399884258</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2"/>
        <v>46000.964399884258</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2"/>
        <v>46000.964399884258</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2"/>
        <v>46000.964399884258</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2"/>
        <v>46000.964399884258</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2"/>
        <v>46000.964399884258</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2"/>
        <v>46000.964399884258</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2"/>
        <v>46000.964399884258</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2"/>
        <v>46000.964399884258</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2"/>
        <v>46000.964399884258</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2"/>
        <v>46000.964399884258</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2"/>
        <v>46000.964399884258</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2"/>
        <v>46000.964399884258</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2"/>
        <v>46000.964399884258</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2"/>
        <v>46000.964399884258</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2"/>
        <v>46000.964399884258</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2"/>
        <v>46000.964399884258</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2"/>
        <v>46000.964399884258</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2"/>
        <v>46000.964399884258</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2"/>
        <v>46000.964399884258</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2"/>
        <v>46000.964399884258</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2"/>
        <v>46000.964399884258</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2"/>
        <v>46000.964399884258</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2"/>
        <v>46000.964399884258</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2"/>
        <v>46000.964399884258</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2"/>
        <v>46000.964399884258</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2"/>
        <v>46000.964399884258</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2"/>
        <v>46000.964399884258</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2"/>
        <v>46000.964399884258</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2"/>
        <v>46000.964399884258</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2"/>
        <v>46000.964399884258</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2"/>
        <v>46000.964399884258</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2"/>
        <v>46000.964399884258</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2"/>
        <v>46000.964399884258</v>
      </c>
      <c r="H104" s="91"/>
      <c r="I104" s="107" t="str">
        <f>IFERROR(VLOOKUP(D104,DB!A:F,6,0),"")</f>
        <v/>
      </c>
      <c r="J104" s="107" t="str">
        <f>IFERROR(VLOOKUP(D104,DB!A:G,7,0),"")</f>
        <v/>
      </c>
      <c r="K104" s="93"/>
      <c r="L104" s="87" t="str">
        <f>IFERROR(VLOOKUP(D104,DB!A:I,9,0),"")</f>
        <v/>
      </c>
    </row>
  </sheetData>
  <dataValidations count="2">
    <dataValidation allowBlank="1" showInputMessage="1" showErrorMessage="1" sqref="E1" xr:uid="{A4F81451-56CC-4543-9497-104C4E44EE4B}"/>
    <dataValidation type="list" allowBlank="1" showInputMessage="1" showErrorMessage="1" sqref="E2:E10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7"/>
  <sheetViews>
    <sheetView tabSelected="1" workbookViewId="0">
      <selection activeCell="A9" sqref="A9"/>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9" style="128" customWidth="1"/>
    <col min="6" max="6" width="14.296875" style="129" customWidth="1"/>
    <col min="7" max="7" width="9.69921875" style="130" customWidth="1"/>
    <col min="8" max="8" width="13.296875" style="129" customWidth="1"/>
    <col min="9" max="9" width="9.8984375" style="128" customWidth="1"/>
    <col min="10" max="10" width="14.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39140</v>
      </c>
      <c r="B2" s="37" t="str">
        <f>IFERROR(VLOOKUP(D2,DB!A:K,11,0),"")</f>
        <v>R5</v>
      </c>
      <c r="C2" s="37">
        <v>3</v>
      </c>
      <c r="D2" s="100" t="s">
        <v>36085</v>
      </c>
      <c r="E2" s="37" t="s">
        <v>39106</v>
      </c>
      <c r="F2" s="38">
        <v>45891.832060185188</v>
      </c>
      <c r="G2" s="102">
        <f ca="1">IFERROR(NOW()-F2,"")</f>
        <v>109.13233969907014</v>
      </c>
      <c r="H2" s="38">
        <v>45891.790393518517</v>
      </c>
      <c r="I2" s="37" t="str">
        <f>IFERROR(VLOOKUP(D2,DB!A:F,6,0),"")</f>
        <v>Generator-SG</v>
      </c>
      <c r="J2" s="37" t="str">
        <f>IFERROR(VLOOKUP(D2,DB!A:G,7,0),"")</f>
        <v>Vandalized</v>
      </c>
      <c r="K2" s="37" t="s">
        <v>39141</v>
      </c>
      <c r="L2" s="37" t="str">
        <f>IFERROR(VLOOKUP(D2,DB!A:I,9,0),"")</f>
        <v>Latis</v>
      </c>
      <c r="M2" s="99"/>
    </row>
    <row r="3" spans="1:13" s="39" customFormat="1" ht="30.75">
      <c r="A3" s="37" t="s">
        <v>39142</v>
      </c>
      <c r="B3" s="37" t="str">
        <f>IFERROR(VLOOKUP(D3,DB!A:K,11,0),"")</f>
        <v>R5</v>
      </c>
      <c r="C3" s="37">
        <v>1</v>
      </c>
      <c r="D3" s="37" t="s">
        <v>33407</v>
      </c>
      <c r="E3" s="37" t="s">
        <v>39109</v>
      </c>
      <c r="F3" s="38">
        <v>45926.188877314817</v>
      </c>
      <c r="G3" s="102">
        <f t="shared" ref="G3" ca="1" si="0">IFERROR(NOW()-F3,"")</f>
        <v>74.775522569441819</v>
      </c>
      <c r="H3" s="38">
        <v>45926.158159722225</v>
      </c>
      <c r="I3" s="37" t="str">
        <f>IFERROR(VLOOKUP(D3,DB!A:F,6,0),"")</f>
        <v>SCECO</v>
      </c>
      <c r="J3" s="37" t="str">
        <f>IFERROR(VLOOKUP(D3,DB!A:G,7,0),"")</f>
        <v>Good</v>
      </c>
      <c r="K3" s="37" t="s">
        <v>39143</v>
      </c>
      <c r="L3" s="37" t="str">
        <f>IFERROR(VLOOKUP(D3,DB!A:I,9,0),"")</f>
        <v>Latis</v>
      </c>
      <c r="M3" s="99"/>
    </row>
    <row r="4" spans="1:13" s="39" customFormat="1" ht="45.75" customHeight="1">
      <c r="A4" s="103" t="s">
        <v>39144</v>
      </c>
      <c r="B4" s="103" t="str">
        <f>IFERROR(VLOOKUP(D4,DB!A:K,11,0),"")</f>
        <v>R5</v>
      </c>
      <c r="C4" s="103">
        <v>1</v>
      </c>
      <c r="D4" s="103" t="s">
        <v>34832</v>
      </c>
      <c r="E4" s="103" t="s">
        <v>39109</v>
      </c>
      <c r="F4" s="104">
        <v>45948.661111111112</v>
      </c>
      <c r="G4" s="105">
        <f t="shared" ref="G4" ca="1" si="1">IFERROR(NOW()-F4,"")</f>
        <v>52.303288773146051</v>
      </c>
      <c r="H4" s="104">
        <v>45948.661111111112</v>
      </c>
      <c r="I4" s="103" t="str">
        <f>IFERROR(VLOOKUP(D4,DB!A:F,6,0),"")</f>
        <v>SCECO</v>
      </c>
      <c r="J4" s="103" t="str">
        <f>IFERROR(VLOOKUP(D4,DB!A:G,7,0),"")</f>
        <v>Dead</v>
      </c>
      <c r="K4" s="103" t="s">
        <v>39145</v>
      </c>
      <c r="L4" s="103" t="str">
        <f>IFERROR(VLOOKUP(D4,DB!A:I,9,0),"")</f>
        <v>Latis</v>
      </c>
    </row>
    <row r="5" spans="1:13" s="39" customFormat="1" ht="30.75">
      <c r="A5" s="103" t="s">
        <v>39146</v>
      </c>
      <c r="B5" s="103" t="str">
        <f>IFERROR(VLOOKUP(D5,DB!A:K,11,0),"")</f>
        <v>R5</v>
      </c>
      <c r="C5" s="103">
        <v>1</v>
      </c>
      <c r="D5" s="103" t="s">
        <v>36592</v>
      </c>
      <c r="E5" s="103" t="s">
        <v>39106</v>
      </c>
      <c r="F5" s="104">
        <v>45981.373298611114</v>
      </c>
      <c r="G5" s="105">
        <f ca="1">IFERROR(NOW()-F5,"")</f>
        <v>19.591101273144886</v>
      </c>
      <c r="H5" s="132">
        <v>45981.360798611109</v>
      </c>
      <c r="I5" s="103" t="str">
        <f>IFERROR(VLOOKUP(D5,DB!A:F,6,0),"")</f>
        <v>SCECO</v>
      </c>
      <c r="J5" s="103" t="str">
        <f>IFERROR(VLOOKUP(D5,DB!A:G,7,0),"")</f>
        <v>Dead</v>
      </c>
      <c r="K5" s="103" t="s">
        <v>39147</v>
      </c>
      <c r="L5" s="103" t="str">
        <f>IFERROR(VLOOKUP(D5,DB!A:I,9,0),"")</f>
        <v>Latis</v>
      </c>
    </row>
    <row r="6" spans="1:13">
      <c r="A6" s="37" t="s">
        <v>39148</v>
      </c>
      <c r="B6" s="37" t="str">
        <f>IFERROR(VLOOKUP(D6,DB!A:K,11,0),"")</f>
        <v>R5</v>
      </c>
      <c r="C6" s="37">
        <v>1</v>
      </c>
      <c r="D6" s="37" t="s">
        <v>37850</v>
      </c>
      <c r="E6" s="37" t="s">
        <v>39106</v>
      </c>
      <c r="F6" s="38">
        <v>45997.107488425929</v>
      </c>
      <c r="G6" s="131">
        <f t="shared" ref="G6" ca="1" si="2">IFERROR(NOW()-F6,"")</f>
        <v>3.8569114583297051</v>
      </c>
      <c r="H6" s="38">
        <v>45997.093599537038</v>
      </c>
      <c r="I6" s="37" t="str">
        <f>IFERROR(VLOOKUP(D6,DB!A:F,6,0),"")</f>
        <v>SCECO</v>
      </c>
      <c r="J6" s="37" t="str">
        <f>IFERROR(VLOOKUP(D6,DB!A:G,7,0),"")</f>
        <v>In progress</v>
      </c>
      <c r="K6" s="37" t="s">
        <v>39149</v>
      </c>
      <c r="L6" s="37" t="str">
        <f>IFERROR(VLOOKUP(D6,DB!A:I,9,0),"")</f>
        <v>Latis</v>
      </c>
    </row>
    <row r="7" spans="1:13">
      <c r="A7" s="37" t="s">
        <v>39150</v>
      </c>
      <c r="B7" s="37" t="str">
        <f>IFERROR(VLOOKUP(D7,DB!A:K,11,0),"")</f>
        <v>R5</v>
      </c>
      <c r="C7" s="37">
        <v>1</v>
      </c>
      <c r="D7" s="37" t="s">
        <v>38201</v>
      </c>
      <c r="E7" s="37" t="s">
        <v>39106</v>
      </c>
      <c r="F7" s="38">
        <v>46000.941481481481</v>
      </c>
      <c r="G7" s="131">
        <f ca="1">IFERROR(NOW()-F7,"")</f>
        <v>2.2918402777577285E-2</v>
      </c>
      <c r="H7" s="38">
        <v>46000.935983796298</v>
      </c>
      <c r="I7" s="37" t="str">
        <f>IFERROR(VLOOKUP(D7,DB!A:F,6,0),"")</f>
        <v>Generator-SG</v>
      </c>
      <c r="J7" s="37" t="str">
        <f>IFERROR(VLOOKUP(D7,DB!A:G,7,0),"")</f>
        <v>Haj Removal</v>
      </c>
      <c r="K7" s="37" t="s">
        <v>39151</v>
      </c>
      <c r="L7" s="37" t="str">
        <f>IFERROR(VLOOKUP(D7,DB!A:I,9,0),"")</f>
        <v>Latis</v>
      </c>
    </row>
    <row r="8" spans="1:13">
      <c r="A8" s="37"/>
      <c r="B8" s="37" t="str">
        <f>IFERROR(VLOOKUP(D8,DB!A:K,11,0),"")</f>
        <v/>
      </c>
      <c r="C8" s="37"/>
      <c r="D8" s="37"/>
      <c r="E8" s="37"/>
      <c r="F8" s="38"/>
      <c r="G8" s="131">
        <f ca="1">IFERROR(NOW()-F8,"")</f>
        <v>46000.964399884258</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1">
        <f ca="1">IFERROR(NOW()-F9,"")</f>
        <v>46000.964399884258</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1">
        <f ca="1">IFERROR(NOW()-F10,"")</f>
        <v>46000.964399884258</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ca="1">IFERROR(NOW()-F11,"")</f>
        <v>46000.964399884258</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ca="1">IFERROR(NOW()-F12,"")</f>
        <v>46000.964399884258</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ca="1">IFERROR(NOW()-F13,"")</f>
        <v>46000.964399884258</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ca="1">IFERROR(NOW()-F14,"")</f>
        <v>46000.964399884258</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ca="1">IFERROR(NOW()-F15,"")</f>
        <v>46000.964399884258</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46000.964399884258</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46000.964399884258</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46000.964399884258</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46000.964399884258</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46000.964399884258</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46000.964399884258</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46000.964399884258</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46000.964399884258</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46000.964399884258</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46000.964399884258</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46000.964399884258</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46000.964399884258</v>
      </c>
      <c r="H27" s="38"/>
      <c r="I27" s="37" t="str">
        <f>IFERROR(VLOOKUP(D27,DB!A:F,6,0),"")</f>
        <v/>
      </c>
      <c r="J27" s="37" t="str">
        <f>IFERROR(VLOOKUP(D27,DB!A:G,7,0),"")</f>
        <v/>
      </c>
      <c r="K27" s="37"/>
      <c r="L27" s="37" t="str">
        <f>IFERROR(VLOOKUP(D27,DB!A:I,9,0),"")</f>
        <v/>
      </c>
    </row>
  </sheetData>
  <dataValidations count="2">
    <dataValidation allowBlank="1" showInputMessage="1" showErrorMessage="1" sqref="E1" xr:uid="{920C6338-E771-4DAE-8C89-92A9093EA4DE}"/>
    <dataValidation type="list" allowBlank="1" showInputMessage="1" showErrorMessage="1" sqref="E2:E2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76"/>
  <sheetViews>
    <sheetView workbookViewId="0">
      <selection activeCell="K2" sqref="K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57.8984375"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39152</v>
      </c>
      <c r="B2" s="115" t="str">
        <f>IFERROR(VLOOKUP(D2,DB!A:K,11,0),"")</f>
        <v>R6</v>
      </c>
      <c r="C2" s="116">
        <v>2</v>
      </c>
      <c r="D2" s="115" t="s">
        <v>39042</v>
      </c>
      <c r="E2" s="138" t="s">
        <v>39106</v>
      </c>
      <c r="F2" s="117">
        <v>46000.808553240742</v>
      </c>
      <c r="G2" s="72">
        <f t="shared" ref="G2:G10" ca="1" si="0">IFERROR(NOW()-F2,"-")</f>
        <v>0.15584664351626998</v>
      </c>
      <c r="H2" s="117">
        <v>46000.762835648151</v>
      </c>
      <c r="I2" s="115" t="str">
        <f>IFERROR(VLOOKUP(D2,DB!A:F,6,0),"")</f>
        <v>SCECO</v>
      </c>
      <c r="J2" s="115" t="str">
        <f>IFERROR(VLOOKUP(D2,DB!A:G,7,0),"")</f>
        <v>Dead</v>
      </c>
      <c r="K2" s="118" t="s">
        <v>39153</v>
      </c>
      <c r="L2" s="133" t="str">
        <f>IFERROR(VLOOKUP(D2,DB!A:I,9,0),"")</f>
        <v>Latis</v>
      </c>
    </row>
    <row r="3" spans="1:16382" ht="31.5" customHeight="1">
      <c r="A3" s="114"/>
      <c r="B3" s="115" t="str">
        <f>IFERROR(VLOOKUP(D3,DB!A:K,11,0),"")</f>
        <v/>
      </c>
      <c r="C3" s="116"/>
      <c r="D3" s="115"/>
      <c r="E3" s="138"/>
      <c r="F3" s="117"/>
      <c r="G3" s="72">
        <f t="shared" ca="1" si="0"/>
        <v>46000.964399884258</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46000.964399884258</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46000.964399884258</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46000.964399884258</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46000.964399884258</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46000.964399884258</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46000.964399884258</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46000.964399884258</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ref="G11:G74" ca="1" si="1">IFERROR(NOW()-F11,"-")</f>
        <v>46000.964399884258</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1"/>
        <v>46000.964399884258</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1"/>
        <v>46000.964399884258</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1"/>
        <v>46000.964399884258</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1"/>
        <v>46000.964399884258</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1"/>
        <v>46000.964399884258</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1"/>
        <v>46000.964399884258</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1"/>
        <v>46000.964399884258</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1"/>
        <v>46000.964399884258</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1"/>
        <v>46000.964399884258</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1"/>
        <v>46000.964399884258</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1"/>
        <v>46000.964399884258</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1"/>
        <v>46000.964399884258</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1"/>
        <v>46000.964399884258</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46000.964399884258</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46000.964399884258</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46000.964399884258</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46000.964399884258</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46000.964399884258</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46000.964399884258</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46000.964399884258</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46000.964399884258</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46000.964399884258</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46000.964399884258</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46000.964399884258</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46000.964399884258</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46000.964399884258</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46000.964399884258</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46000.964399884258</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46000.964399884258</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46000.964399884258</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46000.964399884258</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46000.964399884258</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46000.964399884258</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46000.964399884258</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46000.964399884258</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46000.964399884258</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46000.964399884258</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46000.964399884258</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46000.964399884258</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46000.964399884258</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46000.964399884258</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46000.964399884258</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46000.964399884258</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46000.964399884258</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46000.964399884258</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46000.964399884258</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46000.964399884258</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46000.964399884258</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46000.964399884258</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46000.964399884258</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46000.964399884258</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46000.964399884258</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46000.964399884258</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46000.964399884258</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46000.964399884258</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46000.964399884258</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46000.964399884258</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46000.964399884258</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46000.964399884258</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46000.964399884258</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46000.964399884258</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46000.964399884258</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46000.964399884258</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ref="G75:G138" ca="1" si="2">IFERROR(NOW()-F75,"-")</f>
        <v>46000.964399884258</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2"/>
        <v>46000.964399884258</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2"/>
        <v>46000.964399884258</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2"/>
        <v>46000.964399884258</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2"/>
        <v>46000.964399884258</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2"/>
        <v>46000.964399884258</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2"/>
        <v>46000.964399884258</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2"/>
        <v>46000.964399884258</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2"/>
        <v>46000.964399884258</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2"/>
        <v>46000.964399884258</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2"/>
        <v>46000.964399884258</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2"/>
        <v>46000.964399884258</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2"/>
        <v>46000.964399884258</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2"/>
        <v>46000.964399884258</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46000.964399884258</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46000.964399884258</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46000.964399884258</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46000.964399884258</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46000.964399884258</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46000.964399884258</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46000.964399884258</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46000.964399884258</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46000.964399884258</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46000.964399884258</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46000.964399884258</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46000.964399884258</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46000.964399884258</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46000.964399884258</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46000.964399884258</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46000.964399884258</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46000.964399884258</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46000.964399884258</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46000.964399884258</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46000.964399884258</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46000.964399884258</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46000.964399884258</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46000.964399884258</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46000.964399884258</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46000.964399884258</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46000.964399884258</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46000.964399884258</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46000.964399884258</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46000.964399884258</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46000.964399884258</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46000.964399884258</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46000.964399884258</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46000.964399884258</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46000.964399884258</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46000.964399884258</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46000.964399884258</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46000.964399884258</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46000.964399884258</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46000.964399884258</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46000.964399884258</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46000.964399884258</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46000.964399884258</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46000.964399884258</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46000.964399884258</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46000.964399884258</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46000.964399884258</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46000.964399884258</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46000.964399884258</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46000.964399884258</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46000.964399884258</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ref="G139:G202" ca="1" si="3">IFERROR(NOW()-F139,"-")</f>
        <v>46000.964399884258</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3"/>
        <v>46000.964399884258</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3"/>
        <v>46000.964399884258</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3"/>
        <v>46000.964399884258</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3"/>
        <v>46000.964399884258</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3"/>
        <v>46000.964399884258</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3"/>
        <v>46000.964399884258</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3"/>
        <v>46000.964399884258</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3"/>
        <v>46000.964399884258</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3"/>
        <v>46000.964399884258</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3"/>
        <v>46000.964399884258</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3"/>
        <v>46000.964399884258</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3"/>
        <v>46000.964399884258</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3"/>
        <v>46000.964399884258</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46000.964399884258</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46000.964399884258</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46000.964399884258</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46000.964399884258</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46000.964399884258</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46000.964399884258</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46000.964399884258</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46000.964399884258</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46000.964399884258</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46000.964399884258</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46000.964399884258</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46000.964399884258</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46000.964399884258</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46000.964399884258</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46000.964399884258</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46000.964399884258</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46000.964399884258</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46000.964399884258</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46000.964399884258</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46000.964399884258</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46000.964399884258</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46000.964399884258</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46000.964399884258</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46000.964399884258</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46000.964399884258</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46000.964399884258</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46000.964399884258</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46000.964399884258</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46000.964399884258</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46000.964399884258</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46000.964399884258</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46000.964399884258</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46000.964399884258</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46000.964399884258</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46000.964399884258</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46000.964399884258</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46000.964399884258</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46000.964399884258</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46000.964399884258</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46000.964399884258</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46000.964399884258</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46000.964399884258</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46000.964399884258</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46000.964399884258</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46000.964399884258</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46000.964399884258</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46000.964399884258</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46000.964399884258</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46000.964399884258</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46000.964399884258</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ref="G203:G266" ca="1" si="4">IFERROR(NOW()-F203,"-")</f>
        <v>46000.964399884258</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4"/>
        <v>46000.964399884258</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4"/>
        <v>46000.964399884258</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4"/>
        <v>46000.964399884258</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4"/>
        <v>46000.964399884258</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4"/>
        <v>46000.964399884258</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4"/>
        <v>46000.964399884258</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4"/>
        <v>46000.964399884258</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4"/>
        <v>46000.964399884258</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4"/>
        <v>46000.964399884258</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4"/>
        <v>46000.964399884258</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4"/>
        <v>46000.964399884258</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4"/>
        <v>46000.964399884258</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4"/>
        <v>46000.964399884258</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46000.964399884258</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46000.964399884258</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46000.964399884258</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46000.964399884258</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46000.964399884258</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46000.964399884258</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46000.964399884258</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46000.964399884258</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46000.964399884258</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46000.964399884258</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46000.964399884258</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46000.964399884258</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46000.964399884258</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46000.964399884258</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46000.964399884258</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46000.964399884258</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46000.964399884258</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46000.964399884258</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46000.964399884258</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46000.964399884258</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46000.964399884258</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46000.964399884258</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46000.964399884258</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46000.964399884258</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46000.964399884258</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46000.964399884258</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46000.964399884258</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46000.964399884258</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46000.964399884258</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46000.964399884258</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46000.964399884258</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46000.964399884258</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46000.964399884258</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46000.964399884258</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46000.964399884258</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46000.964399884258</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46000.964399884258</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46000.964399884258</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46000.964399884258</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46000.964399884258</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46000.964399884258</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46000.964399884258</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46000.964399884258</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46000.964399884258</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46000.964399884258</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46000.964399884258</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46000.964399884258</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46000.964399884258</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46000.964399884258</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46000.964399884258</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ref="G267:G330" ca="1" si="5">IFERROR(NOW()-F267,"-")</f>
        <v>46000.964399884258</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5"/>
        <v>46000.964399884258</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5"/>
        <v>46000.964399884258</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5"/>
        <v>46000.964399884258</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5"/>
        <v>46000.964399884258</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5"/>
        <v>46000.964399884258</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5"/>
        <v>46000.964399884258</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5"/>
        <v>46000.964399884258</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5"/>
        <v>46000.964399884258</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5"/>
        <v>46000.964399884258</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5"/>
        <v>46000.964399884258</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5"/>
        <v>46000.964399884258</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5"/>
        <v>46000.964399884258</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5"/>
        <v>46000.964399884258</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46000.964399884258</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46000.964399884258</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46000.964399884258</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46000.964399884258</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46000.964399884258</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46000.964399884258</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46000.964399884258</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46000.964399884258</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46000.964399884258</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46000.964399884258</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46000.964399884258</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46000.964399884258</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46000.964399884258</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46000.964399884258</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46000.964399884258</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46000.964399884258</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46000.964399884258</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46000.964399884258</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46000.964399884258</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46000.964399884258</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46000.964399884258</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46000.964399884258</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46000.964399884258</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46000.964399884258</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46000.964399884258</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46000.964399884258</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46000.964399884258</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46000.964399884258</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46000.964399884258</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46000.964399884258</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46000.964399884258</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46000.964399884258</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46000.964399884258</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46000.964399884258</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46000.964399884258</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46000.964399884258</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46000.964399884258</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46000.964399884258</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46000.964399884258</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46000.964399884258</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46000.964399884258</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46000.964399884258</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46000.964399884258</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46000.964399884258</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46000.964399884258</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46000.964399884258</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46000.964399884258</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46000.964399884258</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46000.964399884258</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46000.964399884258</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ref="G331:G394" ca="1" si="6">IFERROR(NOW()-F331,"-")</f>
        <v>46000.964399884258</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6"/>
        <v>46000.964399884258</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6"/>
        <v>46000.964399884258</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6"/>
        <v>46000.964399884258</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6"/>
        <v>46000.964399884258</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6"/>
        <v>46000.964399884258</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6"/>
        <v>46000.964399884258</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6"/>
        <v>46000.964399884258</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6"/>
        <v>46000.964399884258</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6"/>
        <v>46000.964399884258</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6"/>
        <v>46000.964399884258</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6"/>
        <v>46000.964399884258</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6"/>
        <v>46000.964399884258</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6"/>
        <v>46000.964399884258</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46000.964399884258</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46000.964399884258</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46000.964399884258</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46000.964399884258</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46000.964399884258</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46000.964399884258</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46000.964399884258</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46000.964399884258</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46000.964399884258</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46000.964399884258</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46000.964399884258</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46000.964399884258</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46000.964399884258</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46000.964399884258</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46000.964399884258</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46000.964399884258</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46000.964399884258</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46000.964399884258</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46000.964399884258</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46000.964399884258</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46000.964399884258</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46000.964399884258</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46000.964399884258</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46000.964399884258</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46000.964399884258</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46000.964399884258</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46000.964399884258</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46000.964399884258</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46000.964399884258</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46000.964399884258</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46000.964399884258</v>
      </c>
      <c r="H375" s="117"/>
      <c r="I375" s="115" t="str">
        <f>IFERROR(VLOOKUP(D375,DB!A:F,6,0),"")</f>
        <v/>
      </c>
      <c r="J375" s="115" t="str">
        <f>IFERROR(VLOOKUP(D375,DB!A:G,7,0),"")</f>
        <v/>
      </c>
      <c r="K375" s="118"/>
      <c r="L375" s="133" t="str">
        <f>IFERROR(VLOOKUP(D375,DB!A:I,9,0),"")</f>
        <v/>
      </c>
    </row>
    <row r="376" spans="1:12" ht="31.5" customHeight="1">
      <c r="A376" s="139"/>
      <c r="B376" s="140" t="str">
        <f>IFERROR(VLOOKUP(D376,DB!A:K,11,0),"")</f>
        <v/>
      </c>
      <c r="C376" s="141"/>
      <c r="D376" s="140"/>
      <c r="E376" s="138"/>
      <c r="F376" s="142"/>
      <c r="G376" s="143">
        <f t="shared" ca="1" si="6"/>
        <v>46000.964399884258</v>
      </c>
      <c r="H376" s="142"/>
      <c r="I376" s="140" t="str">
        <f>IFERROR(VLOOKUP(D376,DB!A:F,6,0),"")</f>
        <v/>
      </c>
      <c r="J376" s="140" t="str">
        <f>IFERROR(VLOOKUP(D376,DB!A:G,7,0),"")</f>
        <v/>
      </c>
      <c r="K376" s="144"/>
      <c r="L376" s="145" t="str">
        <f>IFERROR(VLOOKUP(D376,DB!A:I,9,0),"")</f>
        <v/>
      </c>
    </row>
  </sheetData>
  <dataValidations count="2">
    <dataValidation allowBlank="1" showInputMessage="1" showErrorMessage="1" sqref="E1" xr:uid="{9E1BC488-8814-4F8A-8DBE-742B3278AB71}"/>
    <dataValidation type="list" allowBlank="1" showInputMessage="1" showErrorMessage="1" sqref="E2:E37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2025-12-09T20:10:05Z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