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78" documentId="120_S{2AC9BD13-BADA-5192-A53E-5A8FF88502F6}" xr6:coauthVersionLast="47" xr6:coauthVersionMax="47" xr10:uidLastSave="{AAC0C0B8-CA43-4961-9C83-8D9DEA6B2D3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<sst xmlns="http://schemas.openxmlformats.org/spreadsheetml/2006/main" count="181611" uniqueCount="39149">
  <si>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</si>
  <si>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</si>
  <si>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</si>
  <si>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</si>
  <si>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</si>
  <si>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</si>
  <si>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</si>
  <si>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</si>
  <si>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</si>
  <si>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</si>
  <si>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</si>
  <si>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</si>
  <si>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</si>
  <si>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</si>
  <si>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</si>
  <si>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</si>
  <si>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</si>
  <si>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</si>
  <si>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</si>
  <si>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</si>
  <si>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</si>
  <si>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</si>
  <si>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</si>
  <si>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</si>
  <si>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</si>
  <si>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</si>
  <si>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</si>
  <si>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</si>
  <si>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</si>
  <si>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</si>
  <si>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</si>
  <si>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</si>
  <si>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</si>
  <si>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</si>
  <si>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</si>
  <si>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</si>
  <si>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</si>
  <si>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</si>
  <si>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</si>
  <si>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</si>
  <si>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</si>
  <si>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</si>
  <si>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</si>
  <si>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</si>
  <si>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</si>
  <si>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</si>
  <si>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</si>
  <si>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</si>
  <si>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</si>
  <si>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</si>
  <si>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</si>
  <si>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</si>
  <si>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</si>
  <si>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</si>
  <si>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</si>
  <si>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</si>
  <si>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</si>
  <si>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</si>
  <si>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</si>
  <si>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</si>
  <si>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</si>
  <si>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</si>
  <si>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</si>
  <si>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</si>
  <si>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</si>
  <si>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</si>
  <si>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</si>
  <si>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</si>
  <si>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</si>
  <si>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</si>
  <si>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</si>
  <si>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</si>
  <si>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</si>
  <si>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</si>
  <si>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</si>
  <si>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</si>
  <si>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</si>
  <si>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</si>
  <si>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</si>
  <si>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</si>
  <si>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</si>
  <si>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</si>
  <si>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</si>
  <si>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</si>
  <si>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</si>
  <si>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</si>
  <si>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</si>
  <si>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</si>
  <si>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</si>
  <si>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</si>
  <si>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</si>
  <si>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</si>
  <si>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</si>
  <si>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</si>
  <si>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</si>
  <si>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</si>
  <si>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</si>
  <si>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</si>
  <si>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</si>
  <si>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</si>
  <si>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</si>
  <si>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</si>
  <si>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</si>
  <si>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</si>
  <si>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</si>
  <si>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</si>
  <si>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</si>
  <si>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</si>
  <si>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</si>
  <si>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</si>
  <si>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</si>
  <si>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</si>
  <si>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</si>
  <si>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</si>
  <si>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</si>
  <si>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</si>
  <si>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</si>
  <si>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</si>
  <si>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</si>
  <si>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</si>
  <si>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</si>
  <si>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</si>
  <si>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</si>
  <si>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</si>
  <si>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</si>
  <si>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</si>
  <si>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</si>
  <si>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</si>
  <si>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</si>
  <si>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</si>
  <si>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</si>
  <si>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</si>
  <si>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</si>
  <si>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</si>
  <si>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</si>
  <si>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</si>
  <si>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</si>
  <si>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</si>
  <si>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</si>
  <si>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</si>
  <si>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</si>
  <si>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</si>
  <si>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</si>
  <si>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</si>
  <si>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</si>
  <si>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</si>
  <si>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</si>
  <si>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</si>
  <si>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</si>
  <si>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</si>
  <si>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</si>
  <si>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</si>
  <si>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</si>
  <si>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</si>
  <si>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</si>
  <si>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</si>
  <si>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</si>
  <si>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</si>
  <si>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</si>
  <si>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</si>
  <si>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</si>
  <si>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</si>
  <si>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</si>
  <si>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</si>
  <si>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</si>
  <si>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</si>
  <si>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</si>
  <si>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</si>
  <si>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</si>
  <si>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</si>
  <si>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</si>
  <si>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</si>
  <si>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</si>
  <si>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</si>
  <si>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</si>
  <si>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</si>
  <si>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</si>
  <si>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</si>
  <si>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</si>
  <si>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</si>
  <si>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</si>
  <si>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</si>
  <si>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</si>
  <si>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</si>
  <si>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</si>
  <si>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</si>
  <si>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</si>
  <si>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</si>
  <si>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</si>
  <si>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</si>
  <si>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</si>
  <si>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</si>
  <si>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</si>
  <si>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</si>
  <si>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</si>
  <si>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</si>
  <si>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</si>
  <si>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</si>
  <si>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</si>
  <si>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</si>
  <si>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</si>
  <si>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</si>
  <si>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</si>
  <si>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</si>
  <si>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</si>
  <si>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</si>
  <si>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</si>
  <si>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</si>
  <si>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</si>
  <si>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</si>
  <si>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</si>
  <si>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</si>
  <si>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</si>
  <si>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</si>
  <si>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</si>
  <si>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</si>
  <si>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</si>
  <si>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</si>
  <si>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</si>
  <si>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</si>
  <si>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</si>
  <si>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</si>
  <si>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</si>
  <si>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</si>
  <si>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</si>
  <si>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</si>
  <si>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</si>
  <si>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</si>
  <si>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</si>
  <si>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</si>
  <si>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</si>
  <si>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</si>
  <si>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</si>
  <si>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</si>
  <si>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</si>
  <si>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</si>
  <si>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</si>
  <si>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</si>
  <si>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</si>
  <si>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</si>
  <si>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</si>
  <si>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</si>
  <si>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</si>
  <si>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</si>
  <si>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</si>
  <si>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</si>
  <si>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</si>
  <si>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</si>
  <si>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</si>
  <si>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</si>
  <si>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</si>
  <si>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</si>
  <si>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</si>
  <si>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</si>
  <si>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</si>
  <si>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</si>
  <si>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</si>
  <si>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</si>
  <si>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</si>
  <si>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</si>
  <si>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</si>
  <si>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</si>
  <si>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</si>
  <si>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</si>
  <si>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</si>
  <si>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</si>
  <si>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</si>
  <si>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</si>
  <si>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</si>
  <si>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</si>
  <si>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</si>
  <si>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</si>
  <si>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</si>
  <si>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</si>
  <si>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</si>
  <si>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</si>
  <si>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</si>
  <si>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</si>
  <si>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</si>
  <si>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</si>
  <si>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</si>
  <si>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</si>
  <si>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</si>
  <si>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</si>
  <si>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</si>
  <si>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</si>
  <si>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</si>
  <si>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</si>
  <si>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</si>
  <si>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</si>
  <si>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</si>
  <si>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</si>
  <si>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</si>
  <si>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</si>
  <si>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</si>
  <si>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</si>
  <si>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</si>
  <si>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</si>
  <si>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</si>
  <si>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</si>
  <si>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</si>
  <si>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</si>
  <si>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</si>
  <si>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</si>
  <si>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</si>
  <si>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</si>
  <si>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</si>
  <si>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</si>
  <si>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</si>
  <si>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</si>
  <si>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</si>
  <si>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</si>
  <si>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</si>
  <si>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</si>
  <si>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</si>
  <si>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</si>
  <si>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</si>
  <si>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</si>
  <si>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</si>
  <si>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</si>
  <si>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</si>
  <si>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</si>
  <si>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</si>
  <si>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</si>
  <si>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</si>
  <si>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</si>
  <si>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</si>
  <si>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</si>
  <si>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</si>
  <si>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</si>
  <si>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</si>
  <si>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</si>
  <si>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</si>
  <si>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</si>
  <si>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</si>
  <si>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</si>
  <si>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</si>
  <si>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</si>
  <si>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</si>
  <si>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</si>
  <si>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</si>
  <si>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</si>
  <si>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</si>
  <si>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</si>
  <si>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</si>
  <si>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</si>
  <si>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</si>
  <si>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</si>
  <si>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</si>
  <si>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</si>
  <si>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</si>
  <si>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</si>
  <si>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</si>
  <si>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</si>
  <si>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</si>
  <si>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</si>
  <si>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</si>
  <si>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</si>
  <si>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</si>
  <si>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</si>
  <si>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</si>
  <si>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</si>
  <si>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</si>
  <si>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</si>
  <si>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</si>
  <si>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</si>
  <si>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</si>
  <si>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</si>
  <si>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</si>
  <si>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</si>
  <si>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</si>
  <si>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</si>
  <si>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</si>
  <si>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</si>
  <si>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</si>
  <si>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</si>
  <si>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</si>
  <si>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</si>
  <si>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</si>
  <si>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</si>
  <si>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</si>
  <si>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</si>
  <si>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</si>
  <si>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</si>
  <si>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</si>
  <si>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</si>
  <si>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</si>
  <si>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</si>
  <si>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</si>
  <si>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</si>
  <si>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</si>
  <si>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</si>
  <si>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</si>
  <si>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</si>
  <si>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</si>
  <si>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</si>
  <si>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</si>
  <si>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</si>
  <si>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</si>
  <si>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</si>
  <si>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</si>
  <si>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</si>
  <si>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</si>
  <si>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</si>
  <si>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</si>
  <si>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</si>
  <si>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</si>
  <si>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</si>
  <si>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</si>
  <si>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</si>
  <si>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</si>
  <si>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</si>
  <si>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</si>
  <si>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</si>
  <si>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</si>
  <si>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</si>
  <si>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</si>
  <si>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</si>
  <si>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</si>
  <si>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</si>
  <si>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</si>
  <si>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</si>
  <si>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</si>
  <si>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</si>
  <si>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</si>
  <si>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</si>
  <si>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</si>
  <si>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</si>
  <si>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</si>
  <si>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</si>
  <si>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</si>
  <si>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</si>
  <si>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</si>
  <si>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</si>
  <si>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</si>
  <si>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</si>
  <si>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</si>
  <si>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</si>
  <si>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</si>
  <si>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</si>
  <si>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</si>
  <si>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</si>
  <si>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</si>
  <si>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</si>
  <si>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</si>
  <si>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</si>
  <si>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</si>
  <si>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</si>
  <si>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</si>
  <si>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</si>
  <si>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</si>
  <si>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</si>
  <si>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</si>
  <si>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</si>
  <si>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</si>
  <si>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</si>
  <si>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</si>
  <si>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</si>
  <si>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</si>
  <si>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</si>
  <si>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</si>
  <si>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</si>
  <si>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</si>
  <si>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</si>
  <si>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</si>
  <si>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</si>
  <si>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</si>
  <si>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</si>
  <si>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</si>
  <si>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</si>
  <si>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</si>
  <si>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</si>
  <si>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</si>
  <si>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</si>
  <si>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</si>
  <si>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</si>
  <si>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</si>
  <si>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</si>
  <si>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</si>
  <si>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</si>
  <si>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</si>
  <si>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</si>
  <si>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</si>
  <si>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</si>
  <si>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</si>
  <si>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</si>
  <si>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</si>
  <si>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</si>
  <si>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</si>
  <si>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</si>
  <si>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</si>
  <si>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</si>
  <si>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</si>
  <si>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</si>
  <si>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</si>
  <si>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</si>
  <si>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</si>
  <si>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</si>
  <si>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</si>
  <si>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</si>
  <si>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</si>
  <si>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</si>
  <si>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</si>
  <si>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</si>
  <si>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</si>
  <si>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</si>
  <si>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</si>
  <si>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</si>
  <si>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</si>
  <si>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</si>
  <si>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</si>
  <si>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</si>
  <si>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</si>
  <si>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</si>
  <si>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</si>
  <si>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</si>
  <si>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</si>
  <si>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</si>
  <si>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</si>
  <si>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</si>
  <si>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</si>
  <si>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</si>
  <si>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</si>
  <si>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</si>
  <si>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</si>
  <si>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</si>
  <si>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</si>
  <si>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</si>
  <si>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</si>
  <si>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</si>
  <si>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</si>
  <si>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</si>
  <si>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</si>
  <si>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</si>
  <si>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</si>
  <si>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</si>
  <si>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</si>
  <si>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</si>
  <si>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</si>
  <si>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</si>
  <si>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</si>
  <si>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</si>
  <si>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</si>
  <si>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</si>
  <si>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</si>
  <si>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</si>
  <si>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</si>
  <si>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</si>
  <si>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</si>
  <si>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</si>
  <si>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</si>
  <si>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</si>
  <si>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</si>
  <si>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</si>
  <si>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</si>
  <si>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</si>
  <si>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</si>
  <si>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</si>
  <si>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</si>
  <si>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</si>
  <si>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</si>
  <si>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</si>
  <si>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</si>
  <si>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</si>
  <si>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</si>
  <si>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</si>
  <si>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</si>
  <si>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</si>
  <si>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</si>
  <si>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</si>
  <si>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</si>
  <si>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</si>
  <si>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</si>
  <si>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</si>
  <si>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</si>
  <si>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</si>
  <si>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</si>
  <si>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</si>
  <si>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</si>
  <si>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</si>
  <si>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</si>
  <si>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</si>
  <si>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</si>
  <si>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</si>
  <si>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</si>
  <si>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</si>
  <si>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</si>
  <si>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</si>
  <si>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</si>
  <si>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</si>
  <si>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</si>
  <si>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</si>
  <si>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</si>
  <si>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</si>
  <si>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</si>
  <si>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</si>
  <si>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</si>
  <si>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</si>
  <si>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</si>
  <si>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</si>
  <si>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</si>
  <si>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</si>
  <si>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</si>
  <si>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</si>
  <si>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</si>
  <si>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</si>
  <si>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</si>
  <si>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</si>
  <si>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</si>
  <si>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</si>
  <si>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</si>
  <si>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</si>
  <si>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</si>
  <si>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</si>
  <si>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</si>
  <si>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</si>
  <si>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</si>
  <si>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</si>
  <si>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</si>
  <si>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</si>
  <si>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</si>
  <si>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</si>
  <si>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</si>
  <si>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</si>
  <si>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</si>
  <si>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</si>
  <si>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</si>
  <si>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</si>
  <si>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</si>
  <si>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</si>
  <si>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</si>
  <si>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</si>
  <si>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</si>
  <si>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</si>
  <si>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</si>
  <si>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</si>
  <si>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</si>
  <si>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</si>
  <si>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</si>
  <si>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</si>
  <si>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</si>
  <si>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</si>
  <si>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</si>
  <si>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</si>
  <si>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</si>
  <si>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</si>
  <si>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</si>
  <si>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</si>
  <si>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</si>
  <si>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</si>
  <si>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</si>
  <si>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</si>
  <si>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</si>
  <si>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</si>
  <si>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</si>
  <si>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</si>
  <si>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</si>
  <si>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</si>
  <si>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</si>
  <si>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</si>
  <si>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</si>
  <si>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</si>
  <si>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</si>
  <si>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</si>
  <si>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</si>
  <si>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</si>
  <si>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</si>
  <si>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</si>
  <si>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</si>
  <si>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</si>
  <si>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</si>
  <si>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</si>
  <si>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</si>
  <si>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</si>
  <si>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</si>
  <si>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</si>
  <si>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</si>
  <si>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</si>
  <si>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</si>
  <si>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</si>
  <si>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</si>
  <si>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</si>
  <si>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</si>
  <si>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</si>
  <si>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</si>
  <si>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</si>
  <si>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</si>
  <si>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</si>
  <si>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</si>
  <si>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</si>
  <si>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</si>
  <si>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</si>
  <si>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</si>
  <si>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</si>
  <si>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</si>
  <si>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</si>
  <si>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</si>
  <si>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</si>
  <si>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</si>
  <si>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</si>
  <si>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</si>
  <si>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</si>
  <si>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</si>
  <si>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</si>
  <si>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</si>
  <si>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</si>
  <si>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</si>
  <si>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</si>
  <si>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</si>
  <si>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</si>
  <si>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</si>
  <si>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</si>
  <si>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</si>
  <si>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</si>
  <si>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</si>
  <si>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</si>
  <si>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</si>
  <si>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</si>
  <si>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</si>
  <si>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</si>
  <si>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</si>
  <si>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</si>
  <si>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</si>
  <si>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</si>
  <si>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</si>
  <si>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</si>
  <si>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</si>
  <si>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</si>
  <si>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</si>
  <si>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</si>
  <si>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</si>
  <si>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</si>
  <si>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</si>
  <si>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</si>
  <si>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</si>
  <si>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</si>
  <si>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</si>
  <si>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</si>
  <si>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</si>
  <si>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</si>
  <si>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</si>
  <si>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</si>
  <si>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</si>
  <si>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</si>
  <si>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</si>
  <si>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</si>
  <si>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</si>
  <si>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</si>
  <si>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</si>
  <si>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</si>
  <si>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</si>
  <si>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</si>
  <si>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</si>
  <si>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</si>
  <si>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</si>
  <si>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</si>
  <si>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</si>
  <si>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</si>
  <si>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</si>
  <si>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</si>
  <si>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</si>
  <si>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</si>
  <si>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</si>
  <si>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</si>
  <si>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</si>
  <si>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</si>
  <si>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</si>
  <si>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</si>
  <si>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</si>
  <si>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</si>
  <si>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</si>
  <si>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</si>
  <si>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</si>
  <si>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</si>
  <si>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</si>
  <si>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</si>
  <si>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</si>
  <si>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</si>
  <si>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</si>
  <si>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</si>
  <si>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</si>
  <si>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</si>
  <si>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</si>
  <si>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</si>
  <si>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</si>
  <si>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</si>
  <si>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</si>
  <si>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</si>
  <si>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</si>
  <si>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</si>
  <si>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</si>
  <si>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</si>
  <si>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</si>
  <si>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</si>
  <si>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</si>
  <si>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</si>
  <si>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</si>
  <si>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</si>
  <si>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</si>
  <si>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</si>
  <si>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</si>
  <si>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</si>
  <si>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</si>
  <si>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</si>
  <si>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</si>
  <si>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</si>
  <si>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</si>
  <si>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</si>
  <si>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</si>
  <si>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</si>
  <si>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</si>
  <si>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</si>
  <si>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</si>
  <si>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</si>
  <si>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</si>
  <si>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</si>
  <si>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</si>
  <si>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</si>
  <si>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</si>
  <si>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</si>
  <si>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</si>
  <si>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</si>
  <si>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</si>
  <si>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</si>
  <si>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</si>
  <si>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</si>
  <si>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</si>
  <si>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</si>
  <si>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</si>
  <si>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</si>
  <si>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</si>
  <si>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</si>
  <si>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</si>
  <si>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</si>
  <si>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</si>
  <si>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</si>
  <si>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</si>
  <si>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</si>
  <si>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</si>
  <si>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</si>
  <si>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</si>
  <si>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</si>
  <si>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</si>
  <si>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</si>
  <si>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</si>
  <si>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</si>
  <si>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</si>
  <si>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</si>
  <si>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</si>
  <si>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</si>
  <si>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</si>
  <si>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</si>
  <si>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</si>
  <si>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</si>
  <si>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</si>
  <si>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</si>
  <si>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</si>
  <si>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</si>
  <si>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</si>
  <si>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</si>
  <si>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</si>
  <si>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</si>
  <si>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</si>
  <si>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</si>
  <si>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</si>
  <si>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</si>
  <si>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</si>
  <si>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</si>
  <si>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</si>
  <si>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</si>
  <si>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</si>
  <si>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</si>
  <si>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</si>
  <si>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</si>
  <si>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</si>
  <si>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</si>
  <si>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</si>
  <si>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</si>
  <si>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</si>
  <si>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</si>
  <si>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</si>
  <si>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</si>
  <si>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</si>
  <si>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</si>
  <si>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</si>
  <si>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</si>
  <si>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</si>
  <si>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</si>
  <si>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</si>
  <si>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</si>
  <si>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</si>
  <si>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</si>
  <si>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</si>
  <si>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</si>
  <si>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</si>
  <si>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</si>
  <si>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</si>
  <si>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</si>
  <si>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</si>
  <si>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</si>
  <si>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</si>
  <si>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</si>
  <si>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</si>
  <si>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</si>
  <si>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</si>
  <si>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</si>
  <si>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</si>
  <si>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</si>
  <si>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</si>
  <si>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</si>
  <si>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</si>
  <si>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</si>
  <si>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</si>
  <si>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</si>
  <si>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</si>
  <si>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</si>
  <si>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</si>
  <si>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</si>
  <si>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</si>
  <si>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</si>
  <si>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</si>
  <si>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</si>
  <si>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</si>
  <si>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</si>
  <si>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</si>
  <si>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</si>
  <si>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</si>
  <si>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</si>
  <si>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</si>
  <si>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</si>
  <si>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</si>
  <si>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</si>
  <si>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</si>
  <si>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</si>
  <si>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</si>
  <si>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</si>
  <si>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</si>
  <si>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</si>
  <si>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</si>
  <si>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</si>
  <si>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</si>
  <si>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</si>
  <si>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</si>
  <si>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</si>
  <si>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</si>
  <si>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</si>
  <si>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</si>
  <si>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</si>
  <si>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</si>
  <si>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</si>
  <si>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</si>
  <si>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</si>
  <si>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</si>
  <si>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</si>
  <si>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</si>
  <si>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</si>
  <si>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</si>
  <si>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</si>
  <si>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</si>
  <si>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</si>
  <si>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</si>
  <si>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</si>
  <si>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</si>
  <si>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</si>
  <si>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</si>
  <si>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</si>
  <si>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</si>
  <si>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</si>
  <si>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</si>
  <si>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</si>
  <si>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</si>
  <si>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</si>
  <si>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</si>
  <si>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</si>
  <si>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</si>
  <si>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</si>
  <si>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</si>
  <si>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</si>
  <si>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</si>
  <si>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</si>
  <si>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</si>
  <si>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</si>
  <si>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</si>
  <si>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</si>
  <si>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</si>
  <si>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</si>
  <si>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</si>
  <si>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</si>
  <si>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</si>
  <si>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</si>
  <si>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</si>
  <si>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</si>
  <si>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</si>
  <si>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</si>
  <si>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</si>
  <si>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</si>
  <si>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</si>
  <si>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</si>
  <si>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</si>
  <si>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</si>
  <si>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</si>
  <si>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</si>
  <si>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</si>
  <si>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</si>
  <si>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</si>
  <si>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</si>
  <si>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</si>
  <si>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</si>
  <si>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</si>
  <si>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</si>
  <si>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</si>
  <si>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</si>
  <si>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</si>
  <si>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</si>
  <si>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</si>
  <si>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</si>
  <si>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</si>
  <si>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</si>
  <si>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</si>
  <si>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</si>
  <si>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</si>
  <si>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</si>
  <si>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</si>
  <si>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</si>
  <si>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</si>
  <si>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</si>
  <si>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</si>
  <si>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</si>
  <si>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</si>
  <si>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</si>
  <si>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</si>
  <si>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</si>
  <si>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</si>
  <si>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</si>
  <si>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</si>
  <si>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</si>
  <si>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</si>
  <si>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</si>
  <si>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</si>
  <si>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</si>
  <si>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</si>
  <si>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</si>
  <si>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</si>
  <si>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</si>
  <si>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</si>
  <si>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</si>
  <si>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</si>
  <si>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</si>
  <si>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</si>
  <si>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</si>
  <si>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</si>
  <si>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</si>
  <si>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</si>
  <si>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</si>
  <si>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</si>
  <si>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</si>
  <si>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</si>
  <si>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</si>
  <si>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</si>
  <si>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</si>
  <si>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</si>
  <si>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</si>
  <si>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</si>
  <si>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</si>
  <si>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</si>
  <si>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</si>
  <si>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</si>
  <si>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</si>
  <si>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</si>
  <si>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</si>
  <si>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</si>
  <si>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</si>
  <si>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</si>
  <si>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</si>
  <si>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</si>
  <si>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</si>
  <si>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</si>
  <si>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</si>
  <si>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</si>
  <si>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</si>
  <si>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</si>
  <si>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</si>
  <si>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</si>
  <si>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</si>
  <si>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</si>
  <si>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</si>
  <si>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</si>
  <si>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</si>
  <si>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</si>
  <si>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</si>
  <si>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</si>
  <si>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</si>
  <si>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</si>
  <si>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</si>
  <si>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</si>
  <si>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</si>
  <si>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</si>
  <si>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</si>
  <si>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</si>
  <si>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</si>
  <si>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</si>
  <si>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</si>
  <si>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</si>
  <si>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</si>
  <si>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</si>
  <si>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</si>
  <si>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</si>
  <si>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</si>
  <si>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</si>
  <si>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</si>
  <si>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</si>
  <si>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</si>
  <si>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</si>
  <si>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</si>
  <si>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</si>
  <si>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</si>
  <si>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</si>
  <si>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</si>
  <si>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</si>
  <si>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</si>
  <si>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</si>
  <si>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</si>
  <si>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</si>
  <si>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</si>
  <si>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</si>
  <si>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</si>
  <si>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</si>
  <si>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</si>
  <si>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</si>
  <si>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</si>
  <si>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</si>
  <si>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</si>
  <si>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</si>
  <si>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</si>
  <si>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</si>
  <si>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</si>
  <si>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</si>
  <si>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</si>
  <si>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</si>
  <si>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</si>
  <si>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</si>
  <si>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</si>
  <si>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</si>
  <si>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</si>
  <si>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</si>
  <si>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</si>
  <si>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</si>
  <si>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</si>
  <si>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</si>
  <si>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</si>
  <si>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</si>
  <si>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</si>
  <si>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</si>
  <si>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</si>
  <si>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</si>
  <si>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</si>
  <si>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</si>
  <si>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</si>
  <si>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</si>
  <si>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</si>
  <si>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</si>
  <si>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</si>
  <si>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</si>
  <si>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</si>
  <si>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</si>
  <si>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</si>
  <si>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</si>
  <si>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</si>
  <si>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</si>
  <si>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</si>
  <si>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</si>
  <si>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</si>
  <si>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</si>
  <si>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</si>
  <si>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</si>
  <si>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</si>
  <si>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</si>
  <si>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</si>
  <si>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</si>
  <si>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</si>
  <si>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</si>
  <si>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</si>
  <si>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</si>
  <si>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</si>
  <si>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</si>
  <si>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</si>
  <si>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</si>
  <si>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</si>
  <si>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</si>
  <si>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</si>
  <si>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</si>
  <si>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</si>
  <si>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</si>
  <si>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</si>
  <si>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</si>
  <si>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</si>
  <si>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</si>
  <si>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</si>
  <si>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</si>
  <si>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</si>
  <si>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</si>
  <si>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</si>
  <si>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</si>
  <si>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</si>
  <si>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</si>
  <si>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</si>
  <si>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</si>
  <si>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</si>
  <si>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</si>
  <si>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</si>
  <si>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</si>
  <si>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</si>
  <si>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</si>
  <si>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</si>
  <si>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</si>
  <si>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</si>
  <si>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</si>
  <si>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</si>
  <si>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</si>
  <si>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</si>
  <si>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</si>
  <si>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</si>
  <si>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</si>
  <si>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</si>
  <si>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</si>
  <si>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</si>
  <si>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</si>
  <si>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</si>
  <si>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</si>
  <si>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</si>
  <si>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</si>
  <si>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</si>
  <si>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</si>
  <si>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</si>
  <si>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</si>
  <si>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</si>
  <si>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</si>
  <si>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</si>
  <si>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</si>
  <si>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</si>
  <si>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</si>
  <si>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</si>
  <si>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</si>
  <si>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</si>
  <si>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</si>
  <si>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</si>
  <si>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</si>
  <si>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</si>
  <si>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</si>
  <si>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</si>
  <si>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</si>
  <si>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</si>
  <si>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</si>
  <si>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</si>
  <si>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</si>
  <si>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</si>
  <si>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</si>
  <si>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</si>
  <si>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</si>
  <si>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</si>
  <si>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</si>
  <si>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</si>
  <si>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</si>
  <si>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</si>
  <si>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</si>
  <si>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</si>
  <si>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</si>
  <si>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</si>
  <si>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</si>
  <si>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</si>
  <si>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</si>
  <si>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</si>
  <si>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</si>
  <si>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</si>
  <si>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</si>
  <si>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</si>
  <si>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</si>
  <si>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</si>
  <si>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</si>
  <si>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</si>
  <si>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</si>
  <si>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</si>
  <si>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</si>
  <si>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</si>
  <si>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</si>
  <si>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</si>
  <si>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</si>
  <si>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</si>
  <si>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</si>
  <si>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</si>
  <si>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</si>
  <si>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</si>
  <si>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</si>
  <si>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</si>
  <si>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</si>
  <si>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</si>
  <si>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</si>
  <si>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</si>
  <si>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</si>
  <si>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</si>
  <si>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</si>
  <si>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</si>
  <si>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</si>
  <si>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</si>
  <si>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</si>
  <si>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</si>
  <si>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</si>
  <si>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</si>
  <si>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</si>
  <si>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</si>
  <si>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</si>
  <si>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</si>
  <si>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</si>
  <si>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</si>
  <si>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</si>
  <si>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</si>
  <si>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</si>
  <si>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</si>
  <si>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</si>
  <si>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</si>
  <si>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</si>
  <si>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</si>
  <si>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</si>
  <si>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</si>
  <si>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</si>
  <si>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</si>
  <si>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</si>
  <si>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</si>
  <si>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</si>
  <si>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</si>
  <si>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</si>
  <si>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</si>
  <si>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</si>
  <si>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</si>
  <si>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</si>
  <si>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</si>
  <si>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</si>
  <si>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</si>
  <si>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</si>
  <si>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</si>
  <si>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</si>
  <si>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</si>
  <si>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</si>
  <si>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</si>
  <si>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</si>
  <si>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</si>
  <si>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</si>
  <si>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</si>
  <si>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</si>
  <si>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</si>
  <si>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</si>
  <si>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</si>
  <si>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</si>
  <si>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</si>
  <si>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</si>
  <si>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</si>
  <si>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</si>
  <si>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</si>
  <si>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</si>
  <si>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</si>
  <si>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</si>
  <si>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</si>
  <si>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</si>
  <si>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</si>
  <si>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</si>
  <si>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</si>
  <si>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</si>
  <si>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</si>
  <si>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</si>
  <si>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</si>
  <si>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</si>
  <si>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</si>
  <si>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</si>
  <si>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</si>
  <si>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</si>
  <si>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</si>
  <si>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</si>
  <si>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</si>
  <si>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</si>
  <si>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</si>
  <si>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</si>
  <si>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</si>
  <si>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</si>
  <si>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</si>
  <si>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</si>
  <si>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</si>
  <si>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</si>
  <si>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</si>
  <si>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</si>
  <si>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</si>
  <si>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</si>
  <si>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</si>
  <si>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</si>
  <si>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</si>
  <si>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</si>
  <si>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</si>
  <si>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</si>
  <si>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</si>
  <si>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</si>
  <si>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</si>
  <si>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</si>
  <si>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</si>
  <si>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</si>
  <si>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</si>
  <si>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</si>
  <si>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</si>
  <si>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</si>
  <si>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</si>
  <si>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</si>
  <si>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</si>
  <si>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</si>
  <si>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</si>
  <si>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</si>
  <si>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</si>
  <si>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</si>
  <si>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</si>
  <si>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</si>
  <si>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</si>
  <si>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</si>
  <si>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</si>
  <si>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</si>
  <si>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</si>
  <si>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</si>
  <si>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</si>
  <si>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</si>
  <si>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</si>
  <si>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</si>
  <si>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</si>
  <si>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</si>
  <si>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</si>
  <si>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</si>
  <si>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</si>
  <si>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</si>
  <si>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</si>
  <si>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</si>
  <si>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</si>
  <si>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</si>
  <si>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</si>
  <si>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</si>
  <si>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</si>
  <si>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</si>
  <si>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</si>
  <si>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</si>
  <si>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</si>
  <si>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</si>
  <si>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</si>
  <si>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</si>
  <si>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</si>
  <si>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</si>
  <si>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</si>
  <si>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</si>
  <si>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</si>
  <si>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</si>
  <si>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</si>
  <si>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</si>
  <si>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</si>
  <si>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</si>
  <si>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</si>
  <si>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</si>
  <si>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</si>
  <si>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</si>
  <si>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</si>
  <si>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</si>
  <si>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</si>
  <si>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</si>
  <si>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</si>
  <si>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</si>
  <si>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</si>
  <si>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</si>
  <si>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</si>
  <si>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</si>
  <si>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</si>
  <si>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</si>
  <si>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</si>
  <si>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</si>
  <si>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</si>
  <si>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</si>
  <si>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</si>
  <si>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</si>
  <si>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</si>
  <si>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</si>
  <si>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</si>
  <si>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</si>
  <si>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</si>
  <si>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</si>
  <si>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</si>
  <si>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</si>
  <si>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</si>
  <si>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</si>
  <si>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</si>
  <si>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</si>
  <si>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</si>
  <si>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</si>
  <si>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</si>
  <si>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</si>
  <si>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</si>
  <si>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</si>
  <si>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</si>
  <si>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</si>
  <si>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</si>
  <si>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</si>
  <si>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</si>
  <si>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</si>
  <si>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</si>
  <si>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</si>
  <si>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</si>
  <si>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</si>
  <si>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</si>
  <si>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</si>
  <si>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</si>
  <si>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</si>
  <si>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</si>
  <si>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</si>
  <si>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</si>
  <si>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</si>
  <si>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</si>
  <si>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</si>
  <si>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</si>
  <si>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</si>
  <si>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</si>
  <si>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</si>
  <si>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</si>
  <si>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</si>
  <si>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</si>
  <si>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</si>
  <si>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</si>
  <si>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</si>
  <si>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</si>
  <si>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</si>
  <si>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</si>
  <si>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</si>
  <si>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</si>
  <si>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</si>
  <si>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</si>
  <si>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</si>
  <si>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</si>
  <si>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</si>
  <si>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</si>
  <si>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</si>
  <si>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</si>
  <si>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</si>
  <si>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</si>
  <si>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</si>
  <si>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</si>
  <si>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</si>
  <si>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</si>
  <si>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</si>
  <si>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</si>
  <si>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</si>
  <si>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</si>
  <si>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</si>
  <si>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</si>
  <si>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</si>
  <si>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</si>
  <si>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</si>
  <si>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</si>
  <si>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</si>
  <si>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</si>
  <si>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</si>
  <si>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</si>
  <si>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</si>
  <si>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</si>
  <si>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</si>
  <si>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</si>
  <si>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</si>
  <si>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</si>
  <si>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</si>
  <si>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</si>
  <si>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</si>
  <si>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</si>
  <si>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</si>
  <si>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</si>
  <si>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</si>
  <si>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</si>
  <si>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</si>
  <si>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</si>
  <si>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</si>
  <si>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</si>
  <si>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</si>
  <si>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</si>
  <si>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</si>
  <si>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</si>
  <si>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</si>
  <si>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</si>
  <si>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</si>
  <si>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</si>
  <si>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</si>
  <si>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</si>
  <si>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</si>
  <si>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</si>
  <si>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</si>
  <si>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</si>
  <si>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</si>
  <si>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</si>
  <si>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</si>
  <si>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</si>
  <si>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</si>
  <si>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</si>
  <si>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</si>
  <si>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</si>
  <si>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</si>
  <si>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</si>
  <si>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</si>
  <si>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</si>
  <si>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</si>
  <si>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</si>
  <si>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</si>
  <si>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</si>
  <si>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</si>
  <si>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</si>
  <si>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</si>
  <si>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</si>
  <si>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</si>
  <si>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</si>
  <si>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</si>
  <si>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</si>
  <si>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</si>
  <si>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</si>
  <si>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</si>
  <si>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</si>
  <si>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</si>
  <si>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</si>
  <si>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</si>
  <si>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</si>
  <si>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</si>
  <si>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</si>
  <si>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</si>
  <si>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</si>
  <si>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</si>
  <si>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</si>
  <si>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</si>
  <si>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</si>
  <si>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</si>
  <si>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</si>
  <si>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</si>
  <si>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</si>
  <si>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</si>
  <si>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</si>
  <si>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</si>
  <si>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</si>
  <si>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</si>
  <si>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</si>
  <si>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</si>
  <si>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</si>
  <si>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</si>
  <si>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</si>
  <si>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</si>
  <si>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</si>
  <si>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</si>
  <si>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</si>
  <si>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</si>
  <si>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</si>
  <si>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</si>
  <si>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</si>
  <si>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</si>
  <si>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</si>
  <si>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</si>
  <si>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</si>
  <si>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</si>
  <si>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</si>
  <si>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</si>
  <si>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</si>
  <si>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</si>
  <si>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</si>
  <si>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</si>
  <si>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</si>
  <si>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</si>
  <si>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</si>
  <si>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</si>
  <si>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</si>
  <si>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</si>
  <si>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</si>
  <si>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</si>
  <si>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</si>
  <si>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</si>
  <si>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</si>
  <si>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</si>
  <si>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</si>
  <si>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</si>
  <si>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</si>
  <si>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</si>
  <si>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</si>
  <si>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</si>
  <si>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</si>
  <si>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</si>
  <si>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</si>
  <si>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</si>
  <si>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</si>
  <si>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</si>
  <si>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</si>
  <si>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</si>
  <si>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</si>
  <si>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</si>
  <si>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</si>
  <si>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</si>
  <si>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</si>
  <si>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</si>
  <si>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</si>
  <si>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</si>
  <si>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</si>
  <si>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</si>
  <si>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</si>
  <si>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</si>
  <si>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</si>
  <si>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</si>
  <si>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</si>
  <si>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</si>
  <si>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</si>
  <si>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</si>
  <si>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</si>
  <si>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</si>
  <si>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</si>
  <si>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</si>
  <si>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</si>
  <si>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</si>
  <si>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</si>
  <si>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</si>
  <si>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</si>
  <si>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</si>
  <si>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</si>
  <si>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</si>
  <si>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</si>
  <si>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</si>
  <si>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</si>
  <si>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</si>
  <si>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</si>
  <si>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</si>
  <si>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</si>
  <si>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</si>
  <si>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</si>
  <si>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</si>
  <si>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</si>
  <si>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</si>
  <si>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</si>
  <si>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</si>
  <si>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</si>
  <si>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</si>
  <si>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</si>
  <si>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</si>
  <si>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</si>
  <si>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</si>
  <si>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</si>
  <si>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</si>
  <si>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</si>
  <si>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</si>
  <si>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</si>
  <si>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</si>
  <si>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</si>
  <si>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</si>
  <si>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</si>
  <si>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</si>
  <si>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</si>
  <si>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</si>
  <si>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</si>
  <si>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</si>
  <si>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</si>
  <si>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</si>
  <si>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</si>
  <si>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</si>
  <si>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</si>
  <si>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</si>
  <si>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</si>
  <si>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</si>
  <si>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</si>
  <si>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</si>
  <si>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</si>
  <si>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</si>
  <si>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</si>
  <si>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</si>
  <si>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</si>
  <si>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</si>
  <si>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</si>
  <si>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</si>
  <si>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</si>
  <si>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</si>
  <si>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</si>
  <si>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</si>
  <si>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</si>
  <si>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</si>
  <si>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</si>
  <si>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</si>
  <si>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</si>
  <si>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</si>
  <si>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</si>
  <si>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</si>
  <si>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</si>
  <si>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</si>
  <si>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</si>
  <si>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</si>
  <si>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</si>
  <si>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</si>
  <si>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</si>
  <si>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</si>
  <si>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</si>
  <si>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</si>
  <si>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</si>
  <si>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</si>
  <si>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</si>
  <si>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</si>
  <si>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</si>
  <si>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</si>
  <si>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</si>
  <si>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</si>
  <si>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</si>
  <si>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</si>
  <si>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</si>
  <si>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</si>
  <si>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</si>
  <si>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</si>
  <si>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</si>
  <si>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</si>
  <si>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</si>
  <si>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</si>
  <si>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</si>
  <si>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</si>
  <si>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</si>
  <si>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</si>
  <si>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</si>
  <si>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</si>
  <si>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</si>
  <si>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</si>
  <si>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</si>
  <si>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</si>
  <si>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</si>
  <si>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</si>
  <si>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</si>
  <si>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</si>
  <si>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</si>
  <si>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</si>
  <si>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</si>
  <si>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</si>
  <si>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</si>
  <si>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</si>
  <si>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</si>
  <si>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</si>
  <si>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</si>
  <si>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</si>
  <si>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</si>
  <si>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</si>
  <si>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</si>
  <si>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</si>
  <si>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</si>
  <si>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</si>
  <si>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</si>
  <si>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</si>
  <si>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</si>
  <si>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</si>
  <si>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</si>
  <si>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</si>
  <si>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</si>
  <si>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</si>
  <si>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</si>
  <si>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</si>
  <si>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</si>
  <si>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</si>
  <si>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</si>
  <si>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</si>
  <si>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</si>
  <si>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</si>
  <si>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</si>
  <si>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</si>
  <si>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</si>
  <si>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</si>
  <si>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</si>
  <si>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</si>
  <si>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</si>
  <si>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</si>
  <si>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</si>
  <si>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</si>
  <si>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</si>
  <si>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</si>
  <si>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</si>
  <si>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</si>
  <si>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</si>
  <si>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</si>
  <si>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</si>
  <si>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</si>
  <si>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</si>
  <si>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</si>
  <si>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</si>
  <si>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</si>
  <si>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</si>
  <si>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</si>
  <si>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</si>
  <si>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</si>
  <si>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</si>
  <si>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</si>
  <si>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</si>
  <si>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</si>
  <si>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</si>
  <si>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</si>
  <si>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</si>
  <si>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</si>
  <si>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</si>
  <si>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</si>
  <si>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</si>
  <si>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</si>
  <si>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</si>
  <si>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</si>
  <si>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</si>
  <si>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</si>
  <si>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</si>
  <si>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</si>
  <si>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</si>
  <si>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</si>
  <si>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</si>
  <si>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</si>
  <si>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</si>
  <si>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</si>
  <si>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</si>
  <si>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</si>
  <si>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</si>
  <si>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</si>
  <si>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</si>
  <si>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</si>
  <si>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</si>
  <si>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</si>
  <si>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</si>
  <si>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</si>
  <si>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</si>
  <si>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</si>
  <si>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</si>
  <si>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</si>
  <si>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</si>
  <si>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</si>
  <si>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</si>
  <si>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</si>
  <si>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</si>
  <si>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</si>
  <si>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</si>
  <si>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</si>
  <si>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</si>
  <si>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</si>
  <si>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</si>
  <si>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</si>
  <si>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</si>
  <si>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</si>
  <si>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</si>
  <si>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</si>
  <si>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</si>
  <si>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</si>
  <si>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</si>
  <si>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</si>
  <si>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</si>
  <si>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</si>
  <si>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</si>
  <si>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</si>
  <si>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</si>
  <si>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</si>
  <si>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</si>
  <si>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</si>
  <si>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</si>
  <si>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</si>
  <si>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</si>
  <si>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</si>
  <si>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</si>
  <si>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</si>
  <si>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</si>
  <si>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</si>
  <si>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</si>
  <si>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</si>
  <si>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</si>
  <si>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</si>
  <si>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</si>
  <si>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</si>
  <si>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</si>
  <si>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</si>
  <si>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</si>
  <si>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</si>
  <si>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</si>
  <si>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</si>
  <si>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</si>
  <si>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</si>
  <si>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</si>
  <si>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</si>
  <si>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</si>
  <si>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</si>
  <si>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</si>
  <si>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</si>
  <si>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</si>
  <si>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</si>
  <si>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</si>
  <si>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</si>
  <si>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</si>
  <si>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</si>
  <si>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</si>
  <si>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</si>
  <si>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</si>
  <si>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</si>
  <si>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</si>
  <si>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</si>
  <si>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</si>
  <si>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</si>
  <si>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</si>
  <si>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</si>
  <si>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</si>
  <si>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</si>
  <si>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</si>
  <si>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</si>
  <si>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</si>
  <si>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</si>
  <si>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</si>
  <si>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</si>
  <si>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</si>
  <si>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</si>
  <si>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</si>
  <si>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</si>
  <si>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</si>
  <si>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</si>
  <si>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</si>
  <si>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</si>
  <si>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</si>
  <si>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</si>
  <si>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</si>
  <si>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</si>
  <si>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</si>
  <si>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</si>
  <si>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</si>
  <si>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</si>
  <si>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</si>
  <si>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</si>
  <si>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</si>
  <si>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</si>
  <si>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</si>
  <si>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</si>
  <si>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</si>
  <si>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</si>
  <si>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</si>
  <si>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</si>
  <si>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</si>
  <si>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</si>
  <si>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</si>
  <si>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</si>
  <si>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</si>
  <si>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</si>
  <si>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</si>
  <si>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</si>
  <si>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</si>
  <si>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</si>
  <si>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</si>
  <si>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</si>
  <si>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</si>
  <si>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</si>
  <si>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</si>
  <si>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</si>
  <si>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</si>
  <si>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</si>
  <si>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</si>
  <si>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</si>
  <si>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</si>
  <si>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</si>
  <si>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</si>
  <si>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</si>
  <si>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</si>
  <si>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</si>
  <si>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</si>
  <si>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</si>
  <si>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</si>
  <si>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</si>
  <si>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</si>
  <si>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</si>
  <si>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</si>
  <si>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</si>
  <si>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</si>
  <si>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</si>
  <si>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</si>
  <si>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</si>
  <si>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</si>
  <si>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</si>
  <si>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</si>
  <si>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</si>
  <si>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</si>
  <si>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</si>
  <si>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</si>
  <si>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</si>
  <si>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</si>
  <si>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</si>
  <si>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</si>
  <si>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</si>
  <si>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</si>
  <si>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</si>
  <si>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</si>
  <si>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</si>
  <si>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</si>
  <si>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</si>
  <si>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</si>
  <si>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</si>
  <si>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</si>
  <si>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</si>
  <si>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</si>
  <si>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</si>
  <si>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</si>
  <si>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</si>
  <si>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</si>
  <si>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</si>
  <si>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</si>
  <si>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</si>
  <si>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</si>
  <si>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</si>
  <si>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</si>
  <si>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</si>
  <si>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</si>
  <si>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</si>
  <si>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</si>
  <si>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</si>
  <si>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</si>
  <si>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</si>
  <si>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</si>
  <si>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</si>
  <si>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</si>
  <si>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</si>
  <si>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</si>
  <si>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</si>
  <si>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</si>
  <si>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</si>
  <si>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</si>
  <si>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</si>
  <si>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</si>
  <si>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</si>
  <si>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</si>
  <si>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</si>
  <si>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</si>
  <si>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</si>
  <si>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</si>
  <si>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</si>
  <si>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</si>
  <si>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</si>
  <si>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</si>
  <si>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</si>
  <si>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</si>
  <si>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</si>
  <si>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</si>
  <si>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</si>
  <si>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</si>
  <si>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</si>
  <si>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</si>
  <si>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</si>
  <si>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</si>
  <si>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</si>
  <si>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</si>
  <si>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</si>
  <si>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</si>
  <si>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</si>
  <si>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</si>
  <si>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</si>
  <si>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</si>
  <si>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</si>
  <si>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</si>
  <si>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</si>
  <si>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</si>
  <si>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</si>
  <si>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</si>
  <si>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</si>
  <si>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</si>
  <si>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</si>
  <si>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</si>
  <si>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</si>
  <si>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</si>
  <si>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</si>
  <si>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</si>
  <si>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</si>
  <si>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</si>
  <si>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</si>
  <si>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</si>
  <si>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</si>
  <si>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</si>
  <si>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</si>
  <si>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</si>
  <si>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</si>
  <si>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</si>
  <si>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</si>
  <si>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</si>
  <si>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</si>
  <si>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</si>
  <si>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</si>
  <si>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</si>
  <si>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</si>
  <si>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</si>
  <si>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</si>
  <si>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</si>
  <si>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</si>
  <si>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</si>
  <si>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</si>
  <si>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</si>
  <si>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</si>
  <si>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</si>
  <si>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</si>
  <si>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</si>
  <si>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</si>
  <si>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</si>
  <si>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</si>
  <si>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</si>
  <si>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</si>
  <si>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</si>
  <si>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</si>
  <si>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</si>
  <si>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</si>
  <si>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</si>
  <si>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</si>
  <si>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</si>
  <si>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</si>
  <si>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</si>
  <si>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</si>
  <si>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</si>
  <si>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</si>
  <si>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</si>
  <si>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</si>
  <si>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</si>
  <si>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</si>
  <si>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</si>
  <si>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</si>
  <si>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</si>
  <si>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</si>
  <si>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</si>
  <si>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</si>
  <si>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</si>
  <si>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</si>
  <si>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</si>
  <si>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</si>
  <si>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</si>
  <si>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</si>
  <si>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</si>
  <si>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</si>
  <si>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</si>
  <si>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</si>
  <si>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</si>
  <si>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</si>
  <si>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</si>
  <si>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</si>
  <si>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</si>
  <si>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</si>
  <si>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</si>
  <si>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</si>
  <si>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</si>
  <si>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</si>
  <si>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</si>
  <si>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</si>
  <si>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</si>
  <si>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</si>
  <si>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</si>
  <si>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</si>
  <si>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</si>
  <si>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</si>
  <si>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</si>
  <si>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</si>
  <si>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</si>
  <si>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</si>
  <si>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</si>
  <si>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</si>
  <si>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</si>
  <si>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</si>
  <si>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</si>
  <si>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</si>
  <si>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</si>
  <si>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</si>
  <si>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</si>
  <si>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</si>
  <si>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</si>
  <si>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</si>
  <si>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</si>
  <si>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</si>
  <si>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</si>
  <si>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</si>
  <si>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</si>
  <si>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</si>
  <si>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</si>
  <si>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</si>
  <si>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</si>
  <si>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</si>
  <si>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</si>
  <si>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</si>
  <si>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</si>
  <si>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</si>
  <si>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</si>
  <si>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</si>
  <si>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</si>
  <si>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</si>
  <si>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</si>
  <si>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</si>
  <si>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</si>
  <si>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</si>
  <si>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</si>
  <si>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</si>
  <si>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</si>
  <si>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</si>
  <si>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</si>
  <si>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</si>
  <si>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</si>
  <si>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</si>
  <si>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</si>
  <si>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</si>
  <si>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</si>
  <si>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</si>
  <si>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</si>
  <si>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</si>
  <si>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</si>
  <si>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</si>
  <si>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</si>
  <si>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</si>
  <si>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</si>
  <si>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</si>
  <si>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</si>
  <si>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</si>
  <si>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</si>
  <si>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</si>
  <si>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</si>
  <si>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</si>
  <si>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</si>
  <si>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</si>
  <si>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</si>
  <si>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</si>
  <si>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</si>
  <si>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</si>
  <si>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</si>
  <si>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</si>
  <si>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</si>
  <si>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</si>
  <si>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</si>
  <si>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</si>
  <si>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</si>
  <si>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</si>
  <si>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</si>
  <si>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</si>
  <si>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</si>
  <si>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</si>
  <si>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</si>
  <si>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</si>
  <si>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</si>
  <si>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</si>
  <si>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</si>
  <si>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</si>
  <si>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</si>
  <si>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</si>
  <si>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</si>
  <si>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</si>
  <si>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</si>
  <si>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</si>
  <si>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</si>
  <si>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</si>
  <si>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</si>
  <si>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</si>
  <si>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</si>
  <si>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</si>
  <si>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</si>
  <si>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</si>
  <si>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</si>
  <si>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</si>
  <si>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</si>
  <si>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</si>
  <si>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</si>
  <si>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</si>
  <si>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</si>
  <si>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</si>
  <si>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</si>
  <si>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</si>
  <si>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</si>
  <si>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</si>
  <si>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</si>
  <si>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</si>
  <si>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</si>
  <si>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</si>
  <si>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</si>
  <si>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</si>
  <si>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</si>
  <si>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</si>
  <si>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</si>
  <si>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</si>
  <si>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</si>
  <si>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</si>
  <si>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</si>
  <si>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</si>
  <si>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</si>
  <si>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</si>
  <si>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</si>
  <si>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</si>
  <si>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</si>
  <si>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</si>
  <si>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</si>
  <si>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</si>
  <si>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</si>
  <si>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</si>
  <si>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</si>
  <si>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</si>
  <si>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</si>
  <si>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</si>
  <si>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</si>
  <si>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</si>
  <si>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</si>
  <si>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</si>
  <si>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</si>
  <si>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</si>
  <si>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</si>
  <si>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</si>
  <si>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</si>
  <si>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</si>
  <si>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</si>
  <si>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</si>
  <si>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</si>
  <si>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</si>
  <si>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</si>
  <si>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</si>
  <si>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</si>
  <si>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</si>
  <si>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</si>
  <si>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</si>
  <si>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</si>
  <si>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</si>
  <si>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</si>
  <si>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</si>
  <si>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</si>
  <si>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</si>
  <si>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</si>
  <si>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</si>
  <si>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</si>
  <si>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</si>
  <si>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</si>
  <si>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</si>
  <si>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</si>
  <si>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</si>
  <si>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</si>
  <si>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</si>
  <si>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</si>
  <si>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</si>
  <si>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</si>
  <si>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</si>
  <si>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</si>
  <si>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</si>
  <si>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</si>
  <si>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</si>
  <si>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</si>
  <si>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</si>
  <si>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</si>
  <si>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</si>
  <si>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</si>
  <si>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</si>
  <si>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</si>
  <si>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</si>
  <si>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</si>
  <si>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</si>
  <si>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</si>
  <si>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</si>
  <si>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</si>
  <si>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</si>
  <si>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</si>
  <si>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</si>
  <si>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</si>
  <si>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</si>
  <si>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</si>
  <si>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</si>
  <si>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</si>
  <si>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</si>
  <si>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</si>
  <si>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</si>
  <si>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</si>
  <si>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</si>
  <si>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</si>
  <si>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</si>
  <si>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</si>
  <si>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</si>
  <si>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</si>
  <si>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</si>
  <si>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</si>
  <si>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</si>
  <si>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</si>
  <si>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</si>
  <si>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</si>
  <si>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</si>
  <si>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</si>
  <si>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</si>
  <si>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</si>
  <si>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</si>
  <si>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</si>
  <si>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</si>
  <si>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</si>
  <si>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</si>
  <si>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</si>
  <si>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</si>
  <si>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</si>
  <si>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</si>
  <si>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</si>
  <si>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</si>
  <si>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</si>
  <si>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</si>
  <si>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</si>
  <si>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</si>
  <si>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</si>
  <si>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</si>
  <si>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</si>
  <si>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</si>
  <si>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</si>
  <si>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</si>
  <si>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</si>
  <si>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</si>
  <si>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</si>
  <si>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</si>
  <si>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</si>
  <si>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</si>
  <si>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</si>
  <si>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</si>
  <si>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</si>
  <si>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</si>
  <si>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</si>
  <si>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</si>
  <si>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</si>
  <si>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</si>
  <si>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</si>
  <si>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</si>
  <si>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</si>
  <si>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</si>
  <si>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</si>
  <si>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</si>
  <si>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</si>
  <si>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</si>
  <si>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</si>
  <si>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</si>
  <si>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</si>
  <si>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</si>
  <si>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</si>
  <si>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</si>
  <si>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</si>
  <si>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</si>
  <si>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</si>
  <si>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</si>
  <si>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</si>
  <si>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</si>
  <si>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</si>
  <si>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</si>
  <si>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</si>
  <si>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</si>
  <si>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</si>
  <si>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</si>
  <si>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</si>
  <si>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</si>
  <si>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</si>
  <si>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</si>
  <si>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</si>
  <si>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</si>
  <si>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</si>
  <si>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</si>
  <si>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</si>
  <si>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</si>
  <si>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</si>
  <si>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</si>
  <si>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</si>
  <si>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</si>
  <si>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</si>
  <si>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</si>
  <si>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</si>
  <si>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</si>
  <si>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</si>
  <si>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</si>
  <si>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</si>
  <si>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</si>
  <si>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</si>
  <si>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</si>
  <si>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</si>
  <si>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</si>
  <si>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</si>
  <si>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</si>
  <si>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</si>
  <si>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</si>
  <si>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</si>
  <si>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</si>
  <si>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</si>
  <si>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</si>
  <si>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</si>
  <si>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</si>
  <si>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</si>
  <si>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</si>
  <si>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</si>
  <si>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</si>
  <si>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</si>
  <si>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</si>
  <si>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</si>
  <si>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</si>
  <si>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</si>
  <si>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</si>
  <si>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</si>
  <si>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</si>
  <si>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</si>
  <si>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</si>
  <si>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</si>
  <si>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</si>
  <si>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</si>
  <si>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</si>
  <si>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</si>
  <si>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</si>
  <si>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</si>
  <si>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</si>
  <si>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</si>
  <si>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</si>
  <si>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</si>
  <si>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</si>
  <si>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</si>
  <si>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</si>
  <si>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</si>
  <si>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</si>
  <si>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</si>
  <si>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</si>
  <si>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</si>
  <si>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</si>
  <si>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</si>
  <si>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</si>
  <si>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</si>
  <si>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</si>
  <si>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</si>
  <si>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</si>
  <si>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</si>
  <si>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</si>
  <si>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</si>
  <si>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</si>
  <si>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</si>
  <si>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</si>
  <si>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</si>
  <si>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</si>
  <si>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</si>
  <si>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</si>
  <si>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</si>
  <si>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</si>
  <si>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</si>
  <si>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</si>
  <si>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</si>
  <si>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</si>
  <si>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</si>
  <si>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</si>
  <si>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</si>
  <si>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</si>
  <si>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</si>
  <si>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</si>
  <si>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</si>
  <si>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</si>
  <si>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</si>
  <si>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</si>
  <si>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</si>
  <si>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</si>
  <si>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</si>
  <si>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</si>
  <si>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</si>
  <si>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</si>
  <si>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</si>
  <si>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</si>
  <si>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</si>
  <si>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</si>
  <si>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</si>
  <si>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</si>
  <si>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</si>
  <si>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</si>
  <si>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</si>
  <si>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</si>
  <si>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</si>
  <si>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</si>
  <si>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</si>
  <si>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</si>
  <si>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</si>
  <si>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</si>
  <si>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</si>
  <si>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</si>
  <si>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</si>
  <si>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</si>
  <si>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</si>
  <si>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</si>
  <si>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</si>
  <si>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</si>
  <si>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</si>
  <si>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</si>
  <si>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</si>
  <si>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</si>
  <si>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</si>
  <si>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</si>
  <si>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</si>
  <si>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</si>
  <si>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</si>
  <si>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</si>
  <si>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</si>
  <si>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</si>
  <si>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</si>
  <si>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</si>
  <si>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</si>
  <si>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</si>
  <si>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</si>
  <si>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</si>
  <si>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</si>
  <si>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</si>
  <si>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</si>
  <si>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</si>
  <si>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</si>
  <si>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</si>
  <si>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</si>
  <si>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</si>
  <si>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</si>
  <si>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</si>
  <si>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</si>
  <si>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</si>
  <si>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</si>
  <si>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</si>
  <si>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</si>
  <si>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</si>
  <si>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</si>
  <si>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</si>
  <si>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</si>
  <si>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</si>
  <si>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</si>
  <si>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</si>
  <si>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</si>
  <si>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</si>
  <si>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</si>
  <si>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</si>
  <si>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</si>
  <si>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</si>
  <si>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</si>
  <si>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</si>
  <si>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</si>
  <si>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</si>
  <si>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</si>
  <si>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</si>
  <si>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</si>
  <si>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</si>
  <si>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</si>
  <si>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</si>
  <si>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</si>
  <si>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</si>
  <si>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</si>
  <si>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</si>
  <si>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</si>
  <si>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</si>
  <si>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</si>
  <si>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</si>
  <si>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</si>
  <si>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</si>
  <si>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</si>
  <si>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</si>
  <si>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</si>
  <si>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</si>
  <si>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</si>
  <si>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</si>
  <si>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</si>
  <si>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</si>
  <si>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</si>
  <si>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</si>
  <si>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</si>
  <si>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</si>
  <si>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</si>
  <si>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</si>
  <si>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</si>
  <si>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</si>
  <si>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</si>
  <si>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</si>
  <si>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</si>
  <si>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</si>
  <si>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</si>
  <si>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</si>
  <si>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</si>
  <si>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</si>
  <si>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</si>
  <si>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</si>
  <si>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</si>
  <si>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</si>
  <si>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</si>
  <si>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</si>
  <si>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</si>
  <si>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</si>
  <si>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</si>
  <si>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</si>
  <si>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</si>
  <si>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</si>
  <si>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</si>
  <si>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</si>
  <si>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</si>
  <si>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</si>
  <si>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</si>
  <si>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</si>
  <si>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</si>
  <si>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</si>
  <si>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</si>
  <si>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</si>
  <si>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</si>
  <si>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</si>
  <si>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</si>
  <si>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</si>
  <si>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</si>
  <si>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</si>
  <si>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</si>
  <si>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</si>
  <si>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</si>
  <si>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</si>
  <si>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</si>
  <si>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</si>
  <si>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</si>
  <si>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</si>
  <si>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</si>
  <si>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</si>
  <si>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</si>
  <si>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</si>
  <si>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</si>
  <si>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</si>
  <si>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</si>
  <si>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</si>
  <si>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</si>
  <si>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</si>
  <si>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</si>
  <si>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</si>
  <si>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</si>
  <si>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</si>
  <si>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</si>
  <si>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</si>
  <si>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</si>
  <si>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</si>
  <si>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</si>
  <si>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</si>
  <si>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</si>
  <si>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</si>
  <si>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</si>
  <si>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</si>
  <si>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</si>
  <si>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</si>
  <si>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</si>
  <si>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</si>
  <si>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</si>
  <si>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</si>
  <si>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</si>
  <si>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</si>
  <si>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</si>
  <si>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</si>
  <si>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</si>
  <si>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</si>
  <si>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</si>
  <si>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</si>
  <si>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</si>
  <si>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</si>
  <si>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</si>
  <si>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</si>
  <si>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</si>
  <si>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</si>
  <si>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</si>
  <si>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</si>
  <si>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</si>
  <si>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</si>
  <si>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</si>
  <si>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</si>
  <si>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</si>
  <si>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</si>
  <si>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</si>
  <si>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</si>
  <si>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</si>
  <si>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</si>
  <si>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</si>
  <si>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</si>
  <si>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</si>
  <si>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</si>
  <si>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</si>
  <si>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</si>
  <si>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</si>
  <si>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</si>
  <si>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</si>
  <si>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</si>
  <si>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</si>
  <si>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</si>
  <si>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</si>
  <si>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</si>
  <si>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</si>
  <si>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</si>
  <si>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</si>
  <si>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</si>
  <si>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</si>
  <si>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</si>
  <si>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</si>
  <si>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</si>
  <si>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</si>
  <si>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</si>
  <si>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</si>
  <si>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</si>
  <si>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</si>
  <si>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</si>
  <si>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</si>
  <si>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</si>
  <si>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</si>
  <si>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</si>
  <si>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</si>
  <si>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</si>
  <si>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</si>
  <si>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</si>
  <si>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</si>
  <si>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</si>
  <si>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</si>
  <si>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</si>
  <si>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</si>
  <si>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</si>
  <si>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</si>
  <si>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</si>
  <si>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</si>
  <si>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</si>
  <si>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</si>
  <si>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</si>
  <si>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</si>
  <si>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</si>
  <si>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</si>
  <si>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</si>
  <si>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</si>
  <si>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</si>
  <si>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</si>
  <si>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</si>
  <si>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</si>
  <si>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</si>
  <si>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</si>
  <si>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</si>
  <si>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</si>
  <si>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</si>
  <si>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</si>
  <si>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</si>
  <si>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</si>
  <si>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</si>
  <si>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</si>
  <si>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</si>
  <si>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</si>
  <si>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</si>
  <si>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</si>
  <si>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</si>
  <si>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</si>
  <si>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</si>
  <si>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</si>
  <si>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</si>
  <si>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</si>
  <si>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</si>
  <si>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</si>
  <si>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</si>
  <si>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</si>
  <si>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</si>
  <si>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</si>
  <si>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</si>
  <si>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</si>
  <si>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</si>
  <si>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</si>
  <si>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</si>
  <si>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</si>
  <si>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</si>
  <si>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</si>
  <si>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</si>
  <si>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</si>
  <si>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</si>
  <si>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</si>
  <si>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</si>
  <si>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</si>
  <si>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</si>
  <si>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</si>
  <si>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</si>
  <si>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</si>
  <si>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</si>
  <si>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</si>
  <si>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</si>
  <si>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</si>
  <si>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</si>
  <si>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</si>
  <si>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</si>
  <si>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</si>
  <si>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</si>
  <si>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</si>
  <si>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</si>
  <si>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</si>
  <si>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</si>
  <si>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</si>
  <si>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</si>
  <si>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</si>
  <si>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</si>
  <si>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</si>
  <si>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</si>
  <si>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</si>
  <si>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</si>
  <si>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</si>
  <si>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</si>
  <si>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</si>
  <si>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</si>
  <si>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</si>
  <si>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</si>
  <si>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</si>
  <si>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</si>
  <si>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</si>
  <si>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</si>
  <si>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</si>
  <si>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</si>
  <si>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</si>
  <si>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</si>
  <si>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</si>
  <si>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</si>
  <si>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</si>
  <si>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</si>
  <si>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</si>
  <si>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</si>
  <si>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</si>
  <si>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</si>
  <si>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</si>
  <si>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</si>
  <si>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</si>
  <si>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</si>
  <si>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</si>
  <si>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</si>
  <si>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</si>
  <si>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</si>
  <si>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</si>
  <si>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</si>
  <si>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</si>
  <si>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</si>
  <si>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</si>
  <si>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</si>
  <si>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</si>
  <si>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</si>
  <si>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</si>
  <si>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</si>
  <si>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</si>
  <si>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</si>
  <si>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</si>
  <si>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</si>
  <si>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</si>
  <si>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</si>
  <si>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</si>
  <si>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</si>
  <si>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</si>
  <si>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</si>
  <si>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</si>
  <si>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</si>
  <si>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</si>
  <si>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</si>
  <si>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</si>
  <si>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</si>
  <si>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</si>
  <si>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</si>
  <si>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</si>
  <si>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</si>
  <si>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</si>
  <si>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</si>
  <si>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</si>
  <si>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</si>
  <si>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</si>
  <si>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</si>
  <si>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</si>
  <si>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</si>
  <si>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</si>
  <si>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</si>
  <si>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</si>
  <si>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</si>
  <si>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</si>
  <si>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</si>
  <si>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</si>
  <si>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</si>
  <si>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</si>
  <si>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</si>
  <si>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</si>
  <si>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</si>
  <si>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</si>
  <si>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</si>
  <si>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</si>
  <si>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</si>
  <si>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</si>
  <si>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</si>
  <si>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</si>
  <si>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</si>
  <si>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</si>
  <si>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</si>
  <si>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</si>
  <si>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</si>
  <si>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</si>
  <si>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</si>
  <si>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</si>
  <si>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</si>
  <si>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</si>
  <si>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</si>
  <si>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</si>
  <si>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</si>
  <si>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</si>
  <si>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</si>
  <si>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</si>
  <si>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</si>
  <si>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</si>
  <si>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</si>
  <si>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</si>
  <si>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</si>
  <si>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</si>
  <si>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</si>
  <si>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</si>
  <si>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</si>
  <si>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</si>
  <si>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</si>
  <si>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</si>
  <si>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</si>
  <si>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</si>
  <si>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</si>
  <si>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</si>
  <si>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</si>
  <si>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</si>
  <si>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</si>
  <si>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</si>
  <si>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</si>
  <si>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</si>
  <si>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</si>
  <si>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</si>
  <si>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</si>
  <si>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</si>
  <si>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</si>
  <si>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</si>
  <si>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</si>
  <si>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</si>
  <si>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</si>
  <si>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</si>
  <si>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</si>
  <si>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</si>
  <si>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</si>
  <si>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</si>
  <si>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</si>
  <si>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</si>
  <si>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</si>
  <si>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</si>
  <si>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</si>
  <si>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</si>
  <si>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</si>
  <si>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</si>
  <si>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</si>
  <si>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</si>
  <si>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</si>
  <si>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</si>
  <si>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</si>
  <si>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</si>
  <si>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</si>
  <si>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</si>
  <si>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</si>
  <si>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</si>
  <si>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</si>
  <si>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</si>
  <si>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</si>
  <si>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</si>
  <si>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</si>
  <si>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</si>
  <si>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</si>
  <si>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</si>
  <si>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</si>
  <si>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</si>
  <si>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</si>
  <si>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</si>
  <si>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</si>
  <si>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</si>
  <si>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</si>
  <si>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</si>
  <si>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</si>
  <si>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</si>
  <si>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</si>
  <si>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</si>
  <si>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</si>
  <si>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</si>
  <si>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</si>
  <si>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</si>
  <si>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</si>
  <si>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</si>
  <si>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</si>
  <si>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</si>
  <si>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</si>
  <si>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</si>
  <si>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</si>
  <si>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</si>
  <si>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</si>
  <si>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</si>
  <si>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</si>
  <si>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</si>
  <si>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</si>
  <si>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</si>
  <si>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</si>
  <si>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</si>
  <si>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</si>
  <si>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</si>
  <si>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</si>
  <si>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</si>
  <si>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</si>
  <si>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</si>
  <si>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</si>
  <si>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</si>
  <si>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</si>
  <si>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</si>
  <si>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</si>
  <si>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</si>
  <si>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</si>
  <si>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</si>
  <si>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</si>
  <si>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</si>
  <si>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</si>
  <si>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</si>
  <si>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</si>
  <si>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</si>
  <si>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</si>
  <si>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</si>
  <si>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</si>
  <si>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</si>
  <si>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</si>
  <si>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</si>
  <si>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</si>
  <si>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</si>
  <si>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</si>
  <si>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</si>
  <si>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</si>
  <si>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</si>
  <si>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</si>
  <si>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</si>
  <si>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</si>
  <si>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</si>
  <si>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</si>
  <si>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</si>
  <si>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</si>
  <si>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</si>
  <si>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</si>
  <si>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</si>
  <si>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</si>
  <si>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</si>
  <si>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</si>
  <si>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</si>
  <si>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</si>
  <si>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</si>
  <si>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</si>
  <si>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</si>
  <si>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</si>
  <si>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</si>
  <si>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</si>
  <si>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</si>
  <si>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</si>
  <si>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</si>
  <si>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</si>
  <si>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</si>
  <si>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</si>
  <si>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</si>
  <si>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</si>
  <si>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</si>
  <si>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</si>
  <si>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</si>
  <si>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</si>
  <si>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</si>
  <si>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</si>
  <si>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</si>
  <si>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</si>
  <si>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</si>
  <si>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</si>
  <si>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</si>
  <si>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</si>
  <si>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</si>
  <si>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</si>
  <si>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</si>
  <si>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</si>
  <si>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</si>
  <si>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</si>
  <si>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</si>
  <si>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</si>
  <si>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</si>
  <si>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</si>
  <si>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</si>
  <si>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</si>
  <si>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</si>
  <si>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</si>
  <si>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</si>
  <si>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</si>
  <si>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</si>
  <si>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</si>
  <si>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</si>
  <si>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</si>
  <si>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</si>
  <si>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</si>
  <si>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</si>
  <si>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</si>
  <si>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</si>
  <si>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</si>
  <si>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</si>
  <si>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</si>
  <si>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</si>
  <si>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</si>
  <si>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</si>
  <si>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</si>
  <si>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</si>
  <si>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</si>
  <si>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</si>
  <si>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</si>
  <si>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</si>
  <si>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</si>
  <si>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</si>
  <si>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</si>
  <si>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</si>
  <si>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</si>
  <si>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</si>
  <si>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</si>
  <si>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</si>
  <si>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</si>
  <si>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</si>
  <si>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</si>
  <si>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</si>
  <si>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</si>
  <si>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</si>
  <si>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</si>
  <si>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</si>
  <si>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</si>
  <si>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</si>
  <si>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</si>
  <si>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</si>
  <si>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</si>
  <si>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</si>
  <si>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</si>
  <si>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</si>
  <si>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</si>
  <si>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</si>
  <si>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</si>
  <si>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</si>
  <si>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</si>
  <si>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</si>
  <si>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</si>
  <si>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</si>
  <si>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</si>
  <si>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</si>
  <si>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</si>
  <si>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</si>
  <si>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</si>
  <si>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</si>
  <si>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</si>
  <si>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</si>
  <si>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</si>
  <si>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</si>
  <si>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</si>
  <si>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</si>
  <si>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</si>
  <si>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</si>
  <si>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</si>
  <si>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</si>
  <si>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</si>
  <si>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</si>
  <si>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</si>
  <si>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</si>
  <si>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</si>
  <si>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</si>
  <si>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</si>
  <si>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</si>
  <si>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</si>
  <si>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</si>
  <si>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</si>
  <si>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</si>
  <si>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</si>
  <si>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</si>
  <si>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</si>
  <si>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</si>
  <si>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</si>
  <si>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</si>
  <si>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</si>
  <si>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</si>
  <si>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</si>
  <si>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</si>
  <si>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</si>
  <si>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</si>
  <si>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</si>
  <si>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</si>
  <si>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</si>
  <si>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</si>
  <si>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</si>
  <si>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</si>
  <si>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</si>
  <si>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</si>
  <si>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</si>
  <si>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</si>
  <si>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</si>
  <si>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</si>
  <si>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</si>
  <si>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</si>
  <si>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</si>
  <si>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</si>
  <si>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</si>
  <si>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</si>
  <si>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</si>
  <si>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</si>
  <si>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</si>
  <si>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</si>
  <si>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</si>
  <si>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</si>
  <si>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</si>
  <si>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</si>
  <si>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</si>
  <si>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</si>
  <si>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</si>
  <si>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</si>
  <si>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</si>
  <si>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</si>
  <si>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</si>
  <si>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</si>
  <si>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</si>
  <si>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</si>
  <si>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</si>
  <si>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</si>
  <si>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</si>
  <si>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</si>
  <si>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</si>
  <si>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</si>
  <si>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</si>
  <si>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</si>
  <si>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</si>
  <si>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</si>
  <si>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</si>
  <si>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</si>
  <si>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</si>
  <si>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</si>
  <si>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</si>
  <si>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</si>
  <si>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</si>
  <si>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</si>
  <si>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</si>
  <si>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</si>
  <si>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</si>
  <si>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</si>
  <si>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</si>
  <si>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</si>
  <si>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</si>
  <si>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</si>
  <si>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</si>
  <si>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</si>
  <si>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</si>
  <si>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</si>
  <si>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</si>
  <si>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</si>
  <si>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</si>
  <si>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</si>
  <si>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</si>
  <si>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</si>
  <si>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</si>
  <si>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</si>
  <si>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</si>
  <si>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</si>
  <si>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</si>
  <si>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</si>
  <si>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</si>
  <si>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</si>
  <si>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</si>
  <si>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</si>
  <si>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</si>
  <si>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</si>
  <si>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</si>
  <si>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</si>
  <si>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</si>
  <si>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</si>
  <si>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</si>
  <si>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</si>
  <si>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</si>
  <si>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</si>
  <si>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</si>
  <si>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</si>
  <si>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</si>
  <si>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</si>
  <si>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</si>
  <si>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</si>
  <si>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</si>
  <si>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</si>
  <si>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</si>
  <si>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</si>
  <si>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</si>
  <si>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</si>
  <si>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</si>
  <si>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</si>
  <si>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</si>
  <si>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</si>
  <si>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</si>
  <si>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</si>
  <si>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</si>
  <si>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</si>
  <si>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</si>
  <si>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</si>
  <si>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</si>
  <si>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</si>
  <si>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</si>
  <si>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</si>
  <si>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</si>
  <si>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</si>
  <si>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</si>
  <si>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</si>
  <si>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</si>
  <si>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</si>
  <si>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</si>
  <si>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</si>
  <si>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</si>
  <si>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</si>
  <si>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</si>
  <si>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</si>
  <si>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</si>
  <si>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</si>
  <si>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</si>
  <si>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</si>
  <si>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</si>
  <si>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</si>
  <si>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</si>
  <si>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</si>
  <si>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</si>
  <si>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</si>
  <si>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</si>
  <si>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</si>
  <si>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</si>
  <si>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</si>
  <si>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</si>
  <si>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</si>
  <si>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</si>
  <si>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</si>
  <si>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</si>
  <si>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</si>
  <si>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</si>
  <si>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</si>
  <si>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</si>
  <si>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</si>
  <si>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</si>
  <si>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</si>
  <si>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</si>
  <si>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</si>
  <si>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</si>
  <si>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</si>
  <si>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</si>
  <si>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</si>
  <si>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</si>
  <si>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</si>
  <si>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</si>
  <si>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</si>
  <si>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</si>
  <si>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</si>
  <si>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</si>
  <si>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</si>
  <si>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</si>
  <si>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</si>
  <si>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</si>
  <si>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</si>
  <si>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</si>
  <si>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</si>
  <si>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</si>
  <si>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</si>
  <si>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</si>
  <si>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</si>
  <si>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</si>
  <si>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</si>
  <si>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</si>
  <si>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</si>
  <si>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</si>
  <si>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</si>
  <si>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</si>
  <si>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</si>
  <si>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</si>
  <si>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</si>
  <si>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</si>
  <si>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</si>
  <si>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</si>
  <si>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</si>
  <si>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</si>
  <si>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</si>
  <si>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</si>
  <si>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</si>
  <si>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</si>
  <si>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</si>
  <si>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</si>
  <si>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</si>
  <si>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</si>
  <si>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</si>
  <si>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</si>
  <si>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</si>
  <si>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</si>
  <si>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</si>
  <si>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</si>
  <si>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</si>
  <si>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</si>
  <si>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</si>
  <si>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</si>
  <si>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</si>
  <si>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</si>
  <si>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</si>
  <si>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</si>
  <si>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</si>
  <si>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</si>
  <si>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</si>
  <si>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</si>
  <si>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</si>
  <si>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</si>
  <si>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</si>
  <si>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</si>
  <si>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</si>
  <si>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</si>
  <si>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</si>
  <si>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</si>
  <si>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</si>
  <si>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</si>
  <si>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</si>
  <si>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</si>
  <si>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</si>
  <si>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</si>
  <si>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</si>
  <si>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</si>
  <si>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</si>
  <si>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</si>
  <si>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</si>
  <si>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</si>
  <si>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</si>
  <si>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</si>
  <si>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</si>
  <si>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</si>
  <si>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</si>
  <si>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</si>
  <si>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</si>
  <si>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</si>
  <si>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</si>
  <si>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</si>
  <si>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</si>
  <si>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</si>
  <si>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</si>
  <si>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</si>
  <si>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</si>
  <si>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</si>
  <si>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</si>
  <si>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</si>
  <si>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</si>
  <si>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</si>
  <si>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</si>
  <si>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</si>
  <si>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</si>
  <si>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</si>
  <si>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</si>
  <si>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</si>
  <si>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</si>
  <si>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</si>
  <si>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</si>
  <si>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</si>
  <si>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</si>
  <si>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</si>
  <si>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</si>
  <si>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</si>
  <si>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</si>
  <si>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</si>
  <si>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</si>
  <si>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</si>
  <si>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</si>
  <si>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</si>
  <si>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</si>
  <si>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</si>
  <si>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</si>
  <si>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</si>
  <si>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</si>
  <si>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</si>
  <si>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</si>
  <si>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</si>
  <si>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</si>
  <si>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</si>
  <si>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</si>
  <si>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</si>
  <si>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</si>
  <si>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</si>
  <si>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</si>
  <si>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</si>
  <si>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</si>
  <si>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</si>
  <si>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</si>
  <si>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</si>
  <si>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</si>
  <si>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</si>
  <si>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</si>
  <si>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</si>
  <si>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</si>
  <si>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</si>
  <si>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</si>
  <si>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</si>
  <si>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</si>
  <si>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</si>
  <si>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</si>
  <si>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</si>
  <si>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</si>
  <si>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</si>
  <si>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</si>
  <si>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</si>
  <si>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</si>
  <si>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</si>
  <si>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</si>
  <si>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</si>
  <si>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</si>
  <si>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</si>
  <si>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</si>
  <si>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</si>
  <si>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</si>
  <si>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</si>
  <si>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</si>
  <si>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</si>
  <si>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</si>
  <si>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</si>
  <si>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</si>
  <si>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</si>
  <si>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</si>
  <si>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</si>
  <si>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</si>
  <si>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</si>
  <si>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</si>
  <si>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</si>
  <si>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</si>
  <si>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</si>
  <si>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</si>
  <si>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</si>
  <si>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</si>
  <si>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</si>
  <si>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</si>
  <si>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</si>
  <si>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</si>
  <si>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</si>
  <si>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</si>
  <si>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</si>
  <si>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</si>
  <si>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</si>
  <si>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</si>
  <si>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</si>
  <si>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</si>
  <si>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</si>
  <si>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</si>
  <si>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</si>
  <si>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</si>
  <si>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</si>
  <si>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</si>
  <si>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</si>
  <si>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</si>
  <si>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</si>
  <si>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</si>
  <si>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</si>
  <si>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</si>
  <si>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</si>
  <si>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</si>
  <si>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</si>
  <si>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</si>
  <si>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</si>
  <si>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</si>
  <si>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</si>
  <si>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</si>
  <si>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</si>
  <si>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</si>
  <si>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</si>
  <si>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</si>
  <si>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</si>
  <si>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</si>
  <si>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</si>
  <si>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</si>
  <si>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</si>
  <si>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</si>
  <si>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</si>
  <si>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</si>
  <si>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</si>
  <si>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</si>
  <si>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</si>
  <si>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</si>
  <si>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</si>
  <si>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</si>
  <si>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</si>
  <si>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</si>
  <si>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</si>
  <si>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</si>
  <si>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</si>
  <si>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</si>
  <si>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</si>
  <si>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</si>
  <si>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</si>
  <si>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</si>
  <si>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</si>
  <si>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</si>
  <si>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</si>
  <si>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</si>
  <si>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</si>
  <si>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</si>
  <si>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</si>
  <si>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</si>
  <si>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</si>
  <si>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</si>
  <si>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</si>
  <si>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</si>
  <si>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</si>
  <si>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</si>
  <si>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</si>
  <si>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</si>
  <si>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</si>
  <si>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</si>
  <si>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</si>
  <si>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</si>
  <si>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</si>
  <si>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</si>
  <si>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</si>
  <si>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</si>
  <si>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</si>
  <si>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</si>
  <si>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</si>
  <si>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</si>
  <si>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</si>
  <si>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</si>
  <si>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</si>
  <si>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</si>
  <si>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</si>
  <si>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</si>
  <si>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</si>
  <si>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</si>
  <si>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</si>
  <si>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</si>
  <si>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</si>
  <si>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</si>
  <si>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</si>
  <si>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</si>
  <si>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</si>
  <si>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</si>
  <si>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</si>
  <si>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</si>
  <si>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</si>
  <si>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</si>
  <si>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</si>
  <si>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</si>
  <si>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</si>
  <si>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</si>
  <si>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</si>
  <si>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</si>
  <si>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</si>
  <si>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</si>
  <si>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</si>
  <si>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</si>
  <si>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</si>
  <si>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</si>
  <si>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</si>
  <si>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</si>
  <si>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</si>
  <si>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</si>
  <si>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</si>
  <si>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</si>
  <si>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</si>
  <si>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</si>
  <si>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</si>
  <si>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</si>
  <si>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</si>
  <si>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</si>
  <si>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</si>
  <si>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</si>
  <si>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</si>
  <si>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</si>
  <si>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</si>
  <si>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</si>
  <si>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</si>
  <si>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</si>
  <si>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</si>
  <si>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</si>
  <si>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</si>
  <si>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</si>
  <si>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</si>
  <si>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</si>
  <si>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</si>
  <si>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</si>
  <si>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</si>
  <si>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</si>
  <si>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</si>
  <si>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</si>
  <si>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</si>
  <si>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</si>
  <si>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</si>
  <si>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</si>
  <si>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</si>
  <si>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</si>
  <si>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</si>
  <si>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</si>
  <si>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</si>
  <si>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</si>
  <si>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</si>
  <si>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</si>
  <si>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</si>
  <si>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</si>
  <si>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</si>
  <si>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</si>
  <si>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</si>
  <si>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</si>
  <si>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</si>
  <si>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</si>
  <si>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</si>
  <si>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</si>
  <si>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</si>
  <si>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</si>
  <si>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</si>
  <si>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</si>
  <si>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</si>
  <si>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</si>
  <si>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</si>
  <si>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</si>
  <si>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</si>
  <si>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</si>
  <si>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</si>
  <si>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</si>
  <si>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</si>
  <si>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</si>
  <si>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</si>
  <si>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</si>
  <si>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</si>
  <si>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</si>
  <si>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</si>
  <si>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</si>
  <si>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</si>
  <si>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</si>
  <si>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</si>
  <si>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</si>
  <si>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</si>
  <si>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</si>
  <si>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</si>
  <si>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</si>
  <si>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</si>
  <si>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</si>
  <si>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</si>
  <si>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</si>
  <si>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</si>
  <si>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</si>
  <si>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</si>
  <si>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</si>
  <si>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</si>
  <si>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</si>
  <si>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</si>
  <si>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</si>
  <si>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</si>
  <si>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</si>
  <si>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</si>
  <si>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</si>
  <si>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</si>
  <si>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</si>
  <si>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</si>
  <si>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</si>
  <si>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</si>
  <si>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</si>
  <si>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</si>
  <si>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</si>
  <si>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</si>
  <si>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</si>
  <si>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</si>
  <si>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</si>
  <si>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</si>
  <si>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</si>
  <si>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</si>
  <si>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</si>
  <si>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</si>
  <si>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</si>
  <si>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</si>
  <si>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</si>
  <si>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</si>
  <si>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</si>
  <si>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</si>
  <si>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</si>
  <si>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</si>
  <si>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</si>
  <si>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</si>
  <si>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</si>
  <si>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</si>
  <si>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</si>
  <si>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</si>
  <si>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</si>
  <si>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</si>
  <si>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</si>
  <si>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</si>
  <si>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</si>
  <si>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</si>
  <si>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</si>
  <si>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</si>
  <si>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</si>
  <si>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</si>
  <si>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</si>
  <si>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</si>
  <si>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</si>
  <si>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</si>
  <si>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</si>
  <si>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</si>
  <si>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</si>
  <si>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</si>
  <si>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</si>
  <si>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</si>
  <si>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</si>
  <si>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</si>
  <si>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</si>
  <si>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</si>
  <si>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</si>
  <si>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</si>
  <si>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</si>
  <si>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</si>
  <si>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</si>
  <si>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</si>
  <si>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</si>
  <si>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</si>
  <si>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</si>
  <si>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</si>
  <si>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</si>
  <si>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</si>
  <si>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</si>
  <si>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</si>
  <si>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</si>
  <si>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</si>
  <si>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</si>
  <si>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</si>
  <si>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</si>
  <si>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</si>
  <si>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</si>
  <si>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</si>
  <si>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</si>
  <si>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</si>
  <si>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</si>
  <si>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</si>
  <si>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</si>
  <si>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</si>
  <si>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</si>
  <si>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</si>
  <si>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</si>
  <si>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</si>
  <si>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</si>
  <si>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</si>
  <si>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</si>
  <si>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</si>
  <si>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</si>
  <si>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</si>
  <si>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</si>
  <si>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</si>
  <si>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</si>
  <si>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</si>
  <si>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</si>
  <si>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</si>
  <si>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</si>
  <si>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</si>
  <si>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</si>
  <si>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</si>
  <si>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</si>
  <si>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</si>
  <si>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</si>
  <si>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</si>
  <si>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</si>
  <si>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</si>
  <si>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</si>
  <si>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</si>
  <si>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</si>
  <si>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</si>
  <si>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</si>
  <si>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</si>
  <si>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</si>
  <si>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</si>
  <si>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</si>
  <si>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</si>
  <si>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</si>
  <si>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</si>
  <si>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</si>
  <si>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</si>
  <si>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</si>
  <si>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</si>
  <si>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</si>
  <si>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</si>
  <si>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</si>
  <si>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</si>
  <si>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</si>
  <si>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</si>
  <si>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</si>
  <si>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</si>
  <si>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</si>
  <si>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</si>
  <si>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</si>
  <si>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</si>
  <si>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</si>
  <si>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</si>
  <si>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</si>
  <si>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</si>
  <si>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</si>
  <si>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</si>
  <si>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</si>
  <si>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</si>
  <si>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</si>
  <si>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</si>
  <si>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</si>
  <si>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</si>
  <si>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</si>
  <si>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</si>
  <si>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</si>
  <si>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</si>
  <si>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</si>
  <si>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</si>
  <si>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</si>
  <si>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</si>
  <si>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</si>
  <si>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</si>
  <si>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</si>
  <si>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</si>
  <si>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</si>
  <si>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</si>
  <si>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</si>
  <si>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</si>
  <si>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</si>
  <si>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</si>
  <si>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</si>
  <si>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</si>
  <si>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</si>
  <si>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</si>
  <si>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</si>
  <si>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</si>
  <si>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</si>
  <si>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</si>
  <si>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</si>
  <si>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</si>
  <si>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</si>
  <si>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</si>
  <si>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</si>
  <si>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</si>
  <si>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</si>
  <si>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</si>
  <si>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</si>
  <si>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</si>
  <si>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</si>
  <si>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</si>
  <si>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</si>
  <si>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</si>
  <si>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</si>
  <si>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</si>
  <si>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</si>
  <si>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</si>
  <si>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</si>
  <si>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</si>
  <si>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</si>
  <si>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</si>
  <si>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</si>
  <si>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</si>
  <si>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</si>
  <si>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</si>
  <si>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</si>
  <si>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</si>
  <si>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</si>
  <si>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</si>
  <si>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</si>
  <si>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</si>
  <si>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</si>
  <si>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</si>
  <si>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</si>
  <si>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</si>
  <si>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</si>
  <si>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</si>
  <si>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</si>
  <si>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</si>
  <si>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</si>
  <si>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</si>
  <si>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</si>
  <si>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</si>
  <si>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</si>
  <si>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</si>
  <si>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</si>
  <si>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</si>
  <si>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</si>
  <si>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</si>
  <si>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</si>
  <si>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</si>
  <si>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</si>
  <si>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</si>
  <si>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</si>
  <si>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</si>
  <si>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</si>
  <si>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</si>
  <si>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</si>
  <si>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</si>
  <si>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</si>
  <si>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</si>
  <si>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</si>
  <si>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</si>
  <si>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</si>
  <si>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</si>
  <si>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</si>
  <si>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</si>
  <si>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</si>
  <si>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</si>
  <si>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</si>
  <si>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</si>
  <si>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</si>
  <si>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</si>
  <si>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</si>
  <si>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</si>
  <si>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</si>
  <si>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</si>
  <si>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</si>
  <si>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</si>
  <si>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</si>
  <si>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</si>
  <si>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</si>
  <si>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</si>
  <si>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</si>
  <si>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</si>
  <si>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</si>
  <si>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</si>
  <si>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</si>
  <si>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</si>
  <si>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</si>
  <si>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</si>
  <si>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</si>
  <si>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</si>
  <si>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</si>
  <si>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</si>
  <si>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</si>
  <si>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</si>
  <si>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</si>
  <si>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</si>
  <si>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</si>
  <si>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</si>
  <si>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</si>
  <si>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</si>
  <si>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</si>
  <si>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</si>
  <si>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</si>
  <si>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</si>
  <si>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</si>
  <si>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</si>
  <si>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</si>
  <si>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</si>
  <si>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</si>
  <si>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</si>
  <si>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</si>
  <si>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</si>
  <si>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</si>
  <si>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</si>
  <si>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</si>
  <si>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</si>
  <si>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</si>
  <si>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</si>
  <si>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</si>
  <si>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</si>
  <si>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</si>
  <si>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</si>
  <si>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</si>
  <si>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</si>
  <si>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</si>
  <si>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</si>
  <si>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</si>
  <si>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</si>
  <si>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</si>
  <si>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</si>
  <si>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</si>
  <si>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</si>
  <si>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</si>
  <si>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</si>
  <si>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</si>
  <si>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</si>
  <si>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</si>
  <si>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</si>
  <si>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</si>
  <si>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</si>
  <si>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</si>
  <si>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</si>
  <si>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</si>
  <si>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</si>
  <si>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</si>
  <si>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</si>
  <si>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</si>
  <si>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</si>
  <si>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</si>
  <si>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</si>
  <si>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</si>
  <si>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</si>
  <si>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</si>
  <si>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</si>
  <si>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</si>
  <si>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</si>
  <si>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</si>
  <si>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</si>
  <si>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</si>
  <si>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</si>
  <si>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</si>
  <si>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</si>
  <si>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</si>
  <si>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</si>
  <si>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</si>
  <si>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</si>
  <si>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</si>
  <si>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</si>
  <si>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</si>
  <si>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</si>
  <si>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</si>
  <si>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</si>
  <si>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</si>
  <si>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</si>
  <si>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</si>
  <si>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</si>
  <si>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</si>
  <si>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</si>
  <si>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</si>
  <si>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</si>
  <si>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</si>
  <si>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</si>
  <si>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</si>
  <si>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</si>
  <si>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</si>
  <si>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</si>
  <si>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</si>
  <si>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</si>
  <si>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</si>
  <si>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</si>
  <si>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</si>
  <si>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</si>
  <si>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</si>
  <si>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</si>
  <si>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</si>
  <si>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</si>
  <si>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</si>
  <si>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</si>
  <si>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</si>
  <si>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</si>
  <si>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</si>
  <si>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</si>
  <si>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</si>
  <si>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</si>
  <si>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</si>
  <si>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</si>
  <si>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</si>
  <si>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</si>
  <si>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</si>
  <si>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</si>
  <si>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</si>
  <si>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</si>
  <si>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</si>
  <si>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</si>
  <si>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</si>
  <si>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</si>
  <si>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</si>
  <si>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</si>
  <si>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</si>
  <si>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</si>
  <si>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</si>
  <si>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</si>
  <si>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</si>
  <si>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</si>
  <si>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</si>
  <si>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</si>
  <si>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</si>
  <si>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</si>
  <si>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</si>
  <si>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</si>
  <si>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</si>
  <si>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</si>
  <si>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</si>
  <si>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</si>
  <si>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</si>
  <si>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</si>
  <si>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</si>
  <si>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</si>
  <si>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</si>
  <si>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</si>
  <si>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</si>
  <si>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</si>
  <si>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</si>
  <si>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</si>
  <si>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</si>
  <si>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</si>
  <si>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</si>
  <si>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</si>
  <si>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</si>
  <si>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</si>
  <si>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</si>
  <si>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</si>
  <si>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</si>
  <si>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</si>
  <si>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</si>
  <si>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</si>
  <si>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</si>
  <si>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</si>
  <si>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</si>
  <si>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</si>
  <si>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</si>
  <si>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</si>
  <si>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</si>
  <si>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</si>
  <si>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</si>
  <si>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</si>
  <si>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</si>
  <si>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</si>
  <si>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</si>
  <si>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</si>
  <si>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</si>
  <si>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</si>
  <si>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</si>
  <si>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</si>
  <si>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</si>
  <si>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</si>
  <si>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</si>
  <si>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</si>
  <si>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</si>
  <si>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</si>
  <si>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</si>
  <si>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</si>
  <si>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</si>
  <si>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</si>
  <si>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</si>
  <si>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</si>
  <si>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</si>
  <si>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</si>
  <si>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</si>
  <si>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</si>
  <si>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</si>
  <si>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</si>
  <si>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</si>
  <si>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</si>
  <si>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</si>
  <si>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</si>
  <si>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</si>
  <si>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</si>
  <si>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</si>
  <si>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</si>
  <si>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</si>
  <si>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</si>
  <si>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</si>
  <si>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</si>
  <si>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</si>
  <si>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</si>
  <si>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</si>
  <si>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</si>
  <si>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</si>
  <si>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</si>
  <si>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</si>
  <si>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</si>
  <si>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</si>
  <si>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</si>
  <si>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</si>
  <si>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</si>
  <si>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</si>
  <si>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</si>
  <si>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</si>
  <si>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</si>
  <si>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</si>
  <si>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</si>
  <si>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</si>
  <si>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</si>
  <si>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</si>
  <si>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</si>
  <si>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</si>
  <si>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</si>
  <si>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</si>
  <si>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</si>
  <si>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</si>
  <si>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</si>
  <si>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</si>
  <si>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</si>
  <si>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</si>
  <si>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</si>
  <si>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</si>
  <si>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</si>
  <si>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</si>
  <si>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</si>
  <si>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</si>
  <si>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</si>
  <si>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</si>
  <si>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</si>
  <si>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</si>
  <si>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</si>
  <si>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</si>
  <si>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</si>
  <si>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</si>
  <si>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</si>
  <si>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</si>
  <si>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</si>
  <si>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</si>
  <si>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</si>
  <si>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</si>
  <si>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</si>
  <si>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</si>
  <si>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</si>
  <si>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</si>
  <si>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</si>
  <si>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</si>
  <si>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</si>
  <si>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</si>
  <si>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</si>
  <si>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</si>
  <si>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</si>
  <si>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</si>
  <si>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</si>
  <si>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</si>
  <si>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</si>
  <si>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</si>
  <si>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</si>
  <si>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</si>
  <si>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</si>
  <si>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</si>
  <si>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</si>
  <si>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</si>
  <si>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</si>
  <si>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</si>
  <si>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</si>
  <si>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</si>
  <si>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</si>
  <si>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</si>
  <si>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</si>
  <si>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</si>
  <si>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</si>
  <si>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</si>
  <si>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</si>
  <si>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</si>
  <si>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</si>
  <si>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</si>
  <si>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</si>
  <si>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</si>
  <si>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</si>
  <si>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</si>
  <si>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</si>
  <si>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</si>
  <si>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</si>
  <si>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</si>
  <si>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</si>
  <si>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</si>
  <si>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</si>
  <si>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</si>
  <si>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</si>
  <si>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</si>
  <si>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</si>
  <si>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</si>
  <si>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</si>
  <si>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</si>
  <si>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</si>
  <si>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</si>
  <si>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</si>
  <si>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</si>
  <si>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</si>
  <si>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</si>
  <si>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</si>
  <si>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</si>
  <si>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</si>
  <si>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</si>
  <si>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</si>
  <si>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</si>
  <si>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</si>
  <si>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</si>
  <si>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</si>
  <si>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</si>
  <si>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</si>
  <si>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</si>
  <si>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</si>
  <si>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</si>
  <si>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</si>
  <si>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</si>
  <si>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</si>
  <si>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</si>
  <si>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</si>
  <si>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</si>
  <si>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</si>
  <si>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</si>
  <si>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</si>
  <si>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</si>
  <si>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</si>
  <si>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</si>
  <si>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</si>
  <si>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</si>
  <si>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</si>
  <si>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</si>
  <si>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</si>
  <si>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</si>
  <si>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</si>
  <si>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</si>
  <si>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</si>
  <si>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</si>
  <si>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</si>
  <si>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</si>
  <si>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</si>
  <si>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</si>
  <si>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</si>
  <si>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</si>
  <si>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</si>
  <si>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</si>
  <si>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</si>
  <si>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</si>
  <si>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</si>
  <si>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</si>
  <si>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</si>
  <si>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</si>
  <si>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</si>
  <si>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</si>
  <si>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</si>
  <si>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</si>
  <si>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</si>
  <si>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</si>
  <si>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</si>
  <si>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</si>
  <si>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</si>
  <si>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</si>
  <si>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</si>
  <si>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</si>
  <si>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</si>
  <si>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</si>
  <si>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</si>
  <si>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</si>
  <si>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</si>
  <si>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</si>
  <si>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</si>
  <si>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</si>
  <si>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</si>
  <si>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</si>
  <si>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</si>
  <si>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</si>
  <si>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</si>
  <si>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</si>
  <si>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</si>
  <si>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</si>
  <si>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</si>
  <si>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</si>
  <si>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</si>
  <si>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</si>
  <si>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</si>
  <si>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</si>
  <si>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</si>
  <si>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</si>
  <si>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</si>
  <si>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</si>
  <si>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</si>
  <si>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</si>
  <si>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</si>
  <si>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</si>
  <si>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</si>
  <si>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</si>
  <si>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</si>
  <si>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</si>
  <si>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</si>
  <si>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</si>
  <si>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</si>
  <si>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</si>
  <si>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</si>
  <si>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</si>
  <si>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</si>
  <si>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</si>
  <si>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</si>
  <si>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</si>
  <si>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</si>
  <si>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</si>
  <si>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</si>
  <si>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</si>
  <si>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</si>
  <si>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</si>
  <si>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</si>
  <si>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</si>
  <si>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</si>
  <si>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</si>
  <si>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</si>
  <si>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</si>
  <si>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</si>
  <si>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</si>
  <si>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</si>
  <si>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</si>
  <si>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</si>
  <si>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</si>
  <si>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</si>
  <si>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</si>
  <si>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</si>
  <si>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</si>
  <si>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</si>
  <si>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</si>
  <si>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</si>
  <si>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</si>
  <si>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</si>
  <si>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</si>
  <si>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</si>
  <si>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</si>
  <si>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</si>
  <si>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</si>
  <si>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</si>
  <si>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</si>
  <si>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</si>
  <si>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</si>
  <si>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</si>
  <si>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</si>
  <si>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</si>
  <si>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</si>
  <si>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</si>
  <si>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</si>
  <si>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</si>
  <si>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</si>
  <si>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</si>
  <si>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</si>
  <si>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</si>
  <si>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</si>
  <si>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</si>
  <si>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</si>
  <si>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</si>
  <si>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</si>
  <si>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</si>
  <si>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</si>
  <si>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</si>
  <si>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</si>
  <si>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</si>
  <si>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</si>
  <si>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</si>
  <si>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</si>
  <si>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</si>
  <si>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</si>
  <si>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</si>
  <si>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</si>
  <si>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</si>
  <si>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</si>
  <si>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</si>
  <si>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</si>
  <si>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</si>
  <si>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</si>
  <si>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</si>
  <si>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</si>
  <si>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</si>
  <si>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</si>
  <si>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</si>
  <si>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</si>
  <si>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</si>
  <si>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</si>
  <si>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</si>
  <si>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</si>
  <si>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</si>
  <si>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</si>
  <si>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</si>
  <si>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</si>
  <si>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</si>
  <si>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</si>
  <si>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</si>
  <si>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</si>
  <si>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</si>
  <si>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</si>
  <si>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</si>
  <si>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</si>
  <si>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</si>
  <si>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</si>
  <si>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</si>
  <si>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</si>
  <si>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</si>
  <si>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</si>
  <si>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</si>
  <si>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</si>
  <si>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</si>
  <si>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</si>
  <si>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</si>
  <si>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</si>
  <si>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</si>
  <si>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</si>
  <si>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</si>
  <si>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</si>
  <si>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</si>
  <si>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</si>
  <si>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</si>
  <si>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</si>
  <si>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</si>
  <si>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</si>
  <si>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</si>
  <si>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</si>
  <si>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</si>
  <si>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</si>
  <si>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</si>
  <si>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</si>
  <si>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</si>
  <si>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</si>
  <si>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</si>
  <si>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</si>
  <si>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</si>
  <si>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</si>
  <si>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</si>
  <si>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</si>
  <si>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</si>
  <si>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</si>
  <si>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</si>
  <si>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</si>
  <si>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</si>
  <si>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</si>
  <si>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</si>
  <si>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</si>
  <si>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</si>
  <si>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</si>
  <si>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</si>
  <si>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</si>
  <si>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</si>
  <si>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</si>
  <si>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</si>
  <si>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</si>
  <si>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</si>
  <si>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</si>
  <si>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</si>
  <si>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</si>
  <si>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</si>
  <si>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</si>
  <si>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</si>
  <si>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</si>
  <si>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</si>
  <si>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</si>
  <si>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</si>
  <si>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</si>
  <si>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</si>
  <si>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</si>
  <si>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</si>
  <si>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</si>
  <si>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</si>
  <si>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</si>
  <si>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</si>
  <si>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</si>
  <si>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</si>
  <si>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</si>
  <si>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</si>
  <si>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</si>
  <si>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</si>
  <si>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</si>
  <si>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</si>
  <si>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</si>
  <si>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</si>
  <si>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</si>
  <si>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</si>
  <si>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</si>
  <si>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</si>
  <si>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</si>
  <si>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</si>
  <si>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</si>
  <si>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</si>
  <si>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</si>
  <si>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</si>
  <si>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</si>
  <si>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</si>
  <si>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</si>
  <si>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</si>
  <si>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</si>
  <si>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</si>
  <si>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</si>
  <si>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</si>
  <si>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</si>
  <si>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</si>
  <si>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</si>
  <si>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</si>
  <si>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</si>
  <si>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</si>
  <si>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</si>
  <si>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</si>
  <si>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</si>
  <si>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</si>
  <si>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</si>
  <si>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</si>
  <si>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</si>
  <si>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</si>
  <si>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</si>
  <si>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</si>
  <si>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</si>
  <si>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</si>
  <si>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</si>
  <si>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</si>
  <si>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</si>
  <si>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</si>
  <si>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</si>
  <si>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</si>
  <si>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</si>
  <si>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</si>
  <si>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</si>
  <si>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</si>
  <si>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</si>
  <si>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</si>
  <si>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</si>
  <si>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</si>
  <si>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</si>
  <si>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</si>
  <si>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</si>
  <si>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</si>
  <si>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</si>
  <si>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</si>
  <si>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</si>
  <si>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</si>
  <si>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</si>
  <si>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</si>
  <si>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</si>
  <si>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</si>
  <si>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</si>
  <si>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</si>
  <si>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</si>
  <si>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</si>
  <si>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</si>
  <si>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</si>
  <si>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</si>
  <si>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</si>
  <si>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</si>
  <si>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</si>
  <si>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</si>
  <si>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</si>
  <si>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</si>
  <si>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</si>
  <si>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</si>
  <si>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</si>
  <si>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</si>
  <si>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</si>
  <si>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</si>
  <si>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</si>
  <si>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</si>
  <si>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</si>
  <si>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</si>
  <si>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</si>
  <si>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</si>
  <si>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</si>
  <si>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</si>
  <si>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</si>
  <si>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</si>
  <si>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</si>
  <si>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</si>
  <si>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</si>
  <si>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</si>
  <si>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</si>
  <si>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</si>
  <si>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</si>
  <si>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</si>
  <si>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</si>
  <si>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</si>
  <si>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</si>
  <si>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</si>
  <si>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</si>
  <si>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</si>
  <si>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</si>
  <si>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</si>
  <si>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</si>
  <si>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</si>
  <si>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</si>
  <si>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</si>
  <si>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</si>
  <si>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</si>
  <si>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</si>
  <si>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</si>
  <si>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</si>
  <si>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</si>
  <si>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</si>
  <si>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</si>
  <si>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</si>
  <si>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</si>
  <si>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</si>
  <si>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</si>
  <si>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</si>
  <si>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</si>
  <si>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</si>
  <si>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</si>
  <si>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</si>
  <si>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</si>
  <si>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</si>
  <si>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</si>
  <si>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</si>
  <si>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</si>
  <si>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</si>
  <si>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</si>
  <si>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</si>
  <si>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</si>
  <si>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</si>
  <si>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</si>
  <si>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</si>
  <si>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</si>
  <si>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</si>
  <si>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</si>
  <si>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</si>
  <si>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</si>
  <si>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</si>
  <si>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</si>
  <si>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</si>
  <si>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</si>
  <si>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</si>
  <si>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</si>
  <si>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</si>
  <si>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</si>
  <si>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</si>
  <si>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</si>
  <si>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</si>
  <si>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</si>
  <si>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</si>
  <si>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</si>
  <si>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</si>
  <si>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</si>
  <si>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</si>
  <si>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</si>
  <si>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</si>
  <si>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</si>
  <si>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</si>
  <si>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</si>
  <si>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</si>
  <si>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</si>
  <si>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</si>
  <si>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</si>
  <si>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</si>
  <si>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</si>
  <si>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</si>
  <si>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</si>
  <si>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</si>
  <si>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</si>
  <si>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</si>
  <si>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</si>
  <si>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</si>
  <si>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</si>
  <si>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</si>
  <si>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</si>
  <si>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</si>
  <si>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</si>
  <si>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</si>
  <si>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</si>
  <si>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</si>
  <si>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</si>
  <si>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</si>
  <si>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</si>
  <si>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</si>
  <si>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</si>
  <si>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</si>
  <si>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</si>
  <si>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</si>
  <si>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</si>
  <si>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</si>
  <si>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</si>
  <si>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</si>
  <si>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</si>
  <si>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</si>
  <si>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</si>
  <si>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</si>
  <si>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</si>
  <si>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</si>
  <si>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</si>
  <si>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</si>
  <si>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</si>
  <si>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</si>
  <si>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</si>
  <si>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</si>
  <si>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</si>
  <si>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</si>
  <si>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</si>
  <si>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</si>
  <si>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</si>
  <si>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</si>
  <si>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</si>
  <si>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</si>
  <si>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</si>
  <si>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</si>
  <si>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</si>
  <si>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</si>
  <si>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</si>
  <si>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</si>
  <si>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</si>
  <si>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</si>
  <si>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</si>
  <si>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</si>
  <si>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</si>
  <si>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</si>
  <si>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</si>
  <si>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</si>
  <si>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</si>
  <si>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</si>
  <si>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</si>
  <si>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</si>
  <si>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</si>
  <si>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</si>
  <si>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</si>
  <si>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</si>
  <si>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</si>
  <si>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</si>
  <si>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</si>
  <si>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</si>
  <si>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</si>
  <si>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</si>
  <si>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</si>
  <si>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</si>
  <si>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</si>
  <si>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</si>
  <si>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</si>
  <si>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</si>
  <si>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</si>
  <si>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</si>
  <si>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</si>
  <si>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</si>
  <si>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</si>
  <si>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</si>
  <si>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</si>
  <si>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</si>
  <si>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</si>
  <si>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</si>
  <si>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</si>
  <si>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</si>
  <si>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</si>
  <si>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</si>
  <si>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</si>
  <si>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</si>
  <si>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</si>
  <si>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</si>
  <si>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</si>
  <si>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</si>
  <si>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</si>
  <si>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</si>
  <si>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</si>
  <si>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</si>
  <si>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</si>
  <si>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</si>
  <si>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</si>
  <si>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</si>
  <si>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</si>
  <si>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</si>
  <si>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</si>
  <si>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</si>
  <si>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</si>
  <si>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</si>
  <si>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</si>
  <si>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</si>
  <si>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</si>
  <si>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</si>
  <si>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</si>
  <si>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</si>
  <si>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</si>
  <si>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</si>
  <si>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</si>
  <si>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</si>
  <si>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</si>
  <si>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</si>
  <si>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</si>
  <si>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</si>
  <si>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</si>
  <si>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</si>
  <si>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</si>
  <si>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</si>
  <si>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</si>
  <si>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</si>
  <si>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</si>
  <si>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</si>
  <si>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</si>
  <si>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</si>
  <si>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</si>
  <si>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</si>
  <si>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</si>
  <si>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</si>
  <si>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</si>
  <si>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</si>
  <si>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</si>
  <si>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</si>
  <si>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</si>
  <si>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</si>
  <si>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</si>
  <si>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</si>
  <si>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</si>
  <si>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</si>
  <si>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</si>
  <si>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</si>
  <si>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</si>
  <si>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</si>
  <si>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</si>
  <si>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</si>
  <si>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</si>
  <si>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</si>
  <si>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</si>
  <si>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</si>
  <si>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</si>
  <si>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</si>
  <si>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</si>
  <si>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</si>
  <si>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</si>
  <si>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</si>
  <si>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</si>
  <si>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</si>
  <si>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</si>
  <si>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</si>
  <si>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</si>
  <si>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</si>
  <si>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</si>
  <si>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</si>
  <si>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</si>
  <si>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</si>
  <si>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</si>
  <si>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</si>
  <si>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</si>
  <si>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</si>
  <si>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</si>
  <si>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</si>
  <si>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</si>
  <si>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</si>
  <si>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</si>
  <si>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</si>
  <si>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</si>
  <si>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</si>
  <si>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</si>
  <si>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</si>
  <si>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</si>
  <si>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</si>
  <si>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</si>
  <si>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</si>
  <si>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</si>
  <si>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</si>
  <si>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</si>
  <si>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</si>
  <si>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</si>
  <si>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</si>
  <si>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</si>
  <si>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</si>
  <si>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</si>
  <si>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</si>
  <si>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</si>
  <si>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</si>
  <si>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</si>
  <si>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</si>
  <si>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</si>
  <si>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</si>
  <si>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</si>
  <si>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</si>
  <si>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</si>
  <si>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</si>
  <si>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</si>
  <si>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</si>
  <si>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</si>
  <si>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</si>
  <si>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</si>
  <si>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</si>
  <si>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</si>
  <si>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</si>
  <si>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</si>
  <si>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</si>
  <si>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</si>
  <si>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</si>
  <si>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</si>
  <si>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</si>
  <si>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</si>
  <si>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</si>
  <si>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</si>
  <si>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</si>
  <si>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</si>
  <si>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</si>
  <si>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</si>
  <si>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</si>
  <si>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</si>
  <si>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</si>
  <si>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</si>
  <si>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</si>
  <si>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</si>
  <si>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</si>
  <si>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</si>
  <si>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</si>
  <si>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</si>
  <si>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</si>
  <si>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</si>
  <si>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</si>
  <si>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</si>
  <si>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</si>
  <si>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</si>
  <si>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</si>
  <si>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</si>
  <si>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</si>
  <si>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</si>
  <si>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</si>
  <si>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</si>
  <si>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</si>
  <si>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</si>
  <si>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</si>
  <si>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</si>
  <si>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</si>
  <si>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</si>
  <si>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</si>
  <si>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</si>
  <si>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</si>
  <si>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</si>
  <si>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</si>
  <si>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</si>
  <si>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</si>
  <si>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</si>
  <si>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</si>
  <si>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</si>
  <si>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</si>
  <si>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</si>
  <si>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</si>
  <si>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</si>
  <si>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</si>
  <si>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</si>
  <si>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</si>
  <si>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</si>
  <si>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</si>
  <si>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</si>
  <si>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</si>
  <si>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</si>
  <si>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</si>
  <si>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</si>
  <si>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</si>
  <si>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</si>
  <si>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</si>
  <si>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</si>
  <si>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</si>
  <si>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</si>
  <si>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</si>
  <si>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</si>
  <si>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</si>
  <si>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</si>
  <si>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</si>
  <si>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</si>
  <si>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</si>
  <si>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</si>
  <si>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</si>
  <si>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</si>
  <si>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</si>
  <si>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</si>
  <si>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</si>
  <si>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</si>
  <si>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</si>
  <si>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</si>
  <si>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</si>
  <si>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</si>
  <si>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</si>
  <si>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</si>
  <si>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</si>
  <si>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</si>
  <si>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</si>
  <si>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</si>
  <si>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</si>
  <si>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</si>
  <si>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</si>
  <si>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</si>
  <si>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</si>
  <si>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</si>
  <si>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</si>
  <si>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</si>
  <si>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</si>
  <si>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</si>
  <si>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</si>
  <si>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</si>
  <si>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</si>
  <si>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</si>
  <si>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</si>
  <si>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</si>
  <si>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</si>
  <si>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</si>
  <si>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</si>
  <si>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</si>
  <si>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</si>
  <si>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</si>
  <si>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</si>
  <si>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</si>
  <si>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</si>
  <si>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</si>
  <si>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</si>
  <si>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</si>
  <si>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</si>
  <si>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</si>
  <si>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</si>
  <si>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</si>
  <si>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</si>
  <si>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</si>
  <si>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</si>
  <si>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</si>
  <si>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</si>
  <si>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</si>
  <si>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</si>
  <si>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</si>
  <si>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</si>
  <si>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</si>
  <si>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</si>
  <si>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</si>
  <si>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</si>
  <si>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</si>
  <si>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</si>
  <si>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</si>
  <si>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</si>
  <si>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</si>
  <si>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</si>
  <si>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</si>
  <si>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</si>
  <si>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</si>
  <si>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</si>
  <si>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</si>
  <si>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</si>
  <si>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</si>
  <si>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</si>
  <si>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</si>
  <si>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</si>
  <si>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</si>
  <si>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</si>
  <si>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</si>
  <si>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</si>
  <si>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</si>
  <si>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</si>
  <si>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</si>
  <si>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</si>
  <si>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</si>
  <si>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</si>
  <si>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</si>
  <si>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</si>
  <si>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</si>
  <si>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</si>
  <si>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</si>
  <si>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</si>
  <si>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</si>
  <si>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</si>
  <si>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</si>
  <si>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</si>
  <si>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</si>
  <si>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</si>
  <si>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</si>
  <si>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</si>
  <si>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</si>
  <si>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</si>
  <si>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</si>
  <si>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</si>
  <si>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</si>
  <si>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</si>
  <si>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</si>
  <si>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</si>
  <si>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</si>
  <si>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</si>
  <si>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</si>
  <si>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</si>
  <si>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</si>
  <si>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</si>
  <si>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</si>
  <si>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</si>
  <si>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</si>
  <si>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</si>
  <si>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</si>
  <si>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</si>
  <si>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</si>
  <si>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</si>
  <si>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</si>
  <si>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</si>
  <si>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</si>
  <si>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</si>
  <si>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</si>
  <si>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</si>
  <si>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</si>
  <si>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</si>
  <si>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</si>
  <si>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</si>
  <si>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</si>
  <si>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</si>
  <si>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</si>
  <si>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</si>
  <si>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</si>
  <si>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</si>
  <si>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</si>
  <si>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</si>
  <si>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</si>
  <si>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</si>
  <si>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</si>
  <si>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</si>
  <si>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</si>
  <si>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</si>
  <si>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</si>
  <si>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</si>
  <si>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</si>
  <si>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</si>
  <si>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</si>
  <si>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</si>
  <si>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</si>
  <si>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</si>
  <si>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</si>
  <si>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</si>
  <si>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</si>
  <si>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</si>
  <si>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</si>
  <si>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</si>
  <si>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</si>
  <si>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</si>
  <si>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</si>
  <si>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</si>
  <si>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</si>
  <si>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</si>
  <si>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</si>
  <si>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</si>
  <si>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</si>
  <si>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</si>
  <si>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</si>
  <si>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</si>
  <si>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</si>
  <si>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</si>
  <si>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</si>
  <si>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</si>
  <si>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</si>
  <si>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</si>
  <si>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</si>
  <si>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</si>
  <si>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</si>
  <si>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</si>
  <si>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</si>
  <si>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</si>
  <si>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</si>
  <si>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</si>
  <si>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</si>
  <si>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</si>
  <si>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</si>
  <si>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</si>
  <si>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</si>
  <si>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</si>
  <si>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</si>
  <si>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</si>
  <si>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</si>
  <si>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</si>
  <si>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</si>
  <si>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</si>
  <si>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</si>
  <si>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</si>
  <si>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</si>
  <si>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</si>
  <si>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</si>
  <si>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</si>
  <si>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</si>
  <si>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</si>
  <si>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</si>
  <si>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</si>
  <si>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</si>
  <si>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</si>
  <si>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</si>
  <si>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</si>
  <si>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</si>
  <si>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</si>
  <si>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</si>
  <si>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</si>
  <si>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</si>
  <si>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</si>
  <si>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</si>
  <si>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</si>
  <si>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</si>
  <si>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</si>
  <si>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</si>
  <si>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</si>
  <si>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</si>
  <si>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</si>
  <si>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</si>
  <si>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</si>
  <si>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</si>
  <si>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</si>
  <si>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</si>
  <si>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</si>
  <si>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</si>
  <si>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</si>
  <si>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</si>
  <si>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</si>
  <si>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</si>
  <si>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</si>
  <si>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</si>
  <si>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</si>
  <si>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</si>
  <si>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</si>
  <si>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</si>
  <si>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</si>
  <si>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</si>
  <si>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</si>
  <si>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</si>
  <si>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</si>
  <si>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</si>
  <si>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</si>
  <si>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</si>
  <si>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</si>
  <si>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</si>
  <si>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</si>
  <si>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</si>
  <si>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</si>
  <si>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</si>
  <si>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</si>
  <si>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</si>
  <si>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</si>
  <si>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</si>
  <si>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</si>
  <si>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</si>
  <si>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</si>
  <si>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</si>
  <si>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</si>
  <si>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</si>
  <si>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</si>
  <si>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</si>
  <si>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</si>
  <si>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</si>
  <si>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</si>
  <si>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</si>
  <si>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</si>
  <si>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</si>
  <si>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</si>
  <si>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</si>
  <si>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</si>
  <si>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</si>
  <si>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</si>
  <si>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</si>
  <si>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</si>
  <si>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</si>
  <si>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</si>
  <si>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</si>
  <si>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</si>
  <si>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</si>
  <si>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</si>
  <si>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</si>
  <si>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</si>
  <si>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</si>
  <si>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</si>
  <si>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</si>
  <si>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</si>
  <si>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</si>
  <si>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</si>
  <si>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</si>
  <si>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</si>
  <si>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</si>
  <si>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</si>
  <si>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</si>
  <si>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</si>
  <si>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</si>
  <si>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</si>
  <si>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</si>
  <si>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</si>
  <si>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</si>
  <si>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</si>
  <si>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</si>
  <si>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</si>
  <si>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</si>
  <si>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</si>
  <si>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</si>
  <si>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</si>
  <si>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</si>
  <si>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</si>
  <si>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</si>
  <si>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</si>
  <si>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</si>
  <si>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</si>
  <si>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</si>
  <si>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</si>
  <si>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</si>
  <si>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</si>
  <si>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</si>
  <si>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</si>
  <si>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</si>
  <si>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</si>
  <si>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</si>
  <si>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</si>
  <si>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</si>
  <si>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</si>
  <si>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</si>
  <si>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</si>
  <si>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</si>
  <si>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</si>
  <si>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</si>
  <si>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</si>
  <si>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</si>
  <si>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</si>
  <si>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</si>
  <si>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</si>
  <si>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</si>
  <si>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</si>
  <si>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</si>
  <si>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</si>
  <si>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</si>
  <si>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</si>
  <si>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</si>
  <si>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</si>
  <si>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</si>
  <si>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</si>
  <si>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</si>
  <si>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</si>
  <si>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</si>
  <si>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</si>
  <si>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</si>
  <si>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</si>
  <si>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</si>
  <si>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</si>
  <si>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</si>
  <si>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</si>
  <si>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</si>
  <si>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</si>
  <si>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</si>
  <si>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</si>
  <si>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</si>
  <si>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</si>
  <si>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</si>
  <si>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</si>
  <si>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</si>
  <si>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</si>
  <si>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</si>
  <si>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</si>
  <si>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</si>
  <si>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</si>
  <si>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</si>
  <si>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</si>
  <si>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</si>
  <si>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</si>
  <si>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</si>
  <si>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</si>
  <si>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</si>
  <si>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</si>
  <si>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</si>
  <si>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</si>
  <si>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</si>
  <si>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</si>
  <si>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</si>
  <si>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</si>
  <si>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</si>
  <si>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</si>
  <si>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</si>
  <si>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</si>
  <si>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</si>
  <si>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</si>
  <si>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</si>
  <si>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</si>
  <si>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</si>
  <si>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</si>
  <si>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</si>
  <si>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</si>
  <si>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</si>
  <si>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</si>
  <si>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</si>
  <si>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</si>
  <si>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</si>
  <si>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</si>
  <si>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</si>
  <si>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</si>
  <si>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</si>
  <si>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</si>
  <si>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</si>
  <si>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</si>
  <si>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</si>
  <si>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</si>
  <si>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</si>
  <si>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</si>
  <si>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</si>
  <si>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</si>
  <si>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</si>
  <si>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</si>
  <si>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</si>
  <si>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</si>
  <si>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</si>
  <si>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</si>
  <si>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</si>
  <si>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</si>
  <si>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</si>
  <si>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</si>
  <si>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</si>
  <si>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</si>
  <si>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</si>
  <si>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</si>
  <si>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</si>
  <si>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</si>
  <si>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</si>
  <si>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</si>
  <si>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</si>
  <si>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</si>
  <si>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</si>
  <si>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</si>
  <si>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</si>
  <si>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</si>
  <si>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</si>
  <si>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</si>
  <si>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</si>
  <si>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</si>
  <si>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</si>
  <si>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</si>
  <si>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</si>
  <si>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</si>
  <si>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</si>
  <si>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</si>
  <si>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</si>
  <si>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</si>
  <si>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</si>
  <si>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</si>
  <si>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</si>
  <si>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</si>
  <si>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</si>
  <si>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</si>
  <si>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</si>
  <si>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</si>
  <si>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</si>
  <si>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</si>
  <si>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</si>
  <si>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</si>
  <si>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</si>
  <si>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</si>
  <si>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</si>
  <si>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</si>
  <si>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</si>
  <si>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</si>
  <si>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</si>
  <si>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</si>
  <si>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</si>
  <si>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</si>
  <si>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</si>
  <si>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</si>
  <si>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</si>
  <si>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</si>
  <si>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</si>
  <si>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</si>
  <si>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</si>
  <si>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</si>
  <si>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</si>
  <si>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</si>
  <si>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</si>
  <si>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</si>
  <si>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</si>
  <si>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</si>
  <si>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</si>
  <si>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</si>
  <si>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</si>
  <si>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</si>
  <si>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</si>
  <si>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</si>
  <si>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</si>
  <si>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</si>
  <si>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</si>
  <si>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</si>
  <si>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</si>
  <si>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</si>
  <si>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</si>
  <si>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</si>
  <si>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</si>
  <si>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</si>
  <si>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</si>
  <si>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</si>
  <si>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</si>
  <si>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</si>
  <si>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</si>
  <si>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</si>
  <si>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</si>
  <si>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</si>
  <si>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</si>
  <si>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</si>
  <si>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</si>
  <si>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</si>
  <si>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</si>
  <si>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</si>
  <si>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</si>
  <si>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</si>
  <si>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</si>
  <si>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</si>
  <si>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</si>
  <si>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</si>
  <si>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</si>
  <si>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</si>
  <si>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</si>
  <si>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</si>
  <si>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</si>
  <si>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</si>
  <si>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</si>
  <si>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</si>
  <si>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</si>
  <si>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</si>
  <si>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</si>
  <si>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</si>
  <si>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</si>
  <si>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</si>
  <si>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</si>
  <si>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</si>
  <si>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</si>
  <si>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</si>
  <si>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</si>
  <si>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</si>
  <si>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</si>
  <si>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</si>
  <si>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</si>
  <si>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</si>
  <si>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</si>
  <si>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</si>
  <si>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</si>
  <si>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</si>
  <si>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</si>
  <si>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</si>
  <si>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</si>
  <si>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</si>
  <si>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</si>
  <si>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</si>
  <si>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</si>
  <si>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</si>
  <si>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</si>
  <si>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</si>
  <si>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</si>
  <si>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</si>
  <si>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</si>
  <si>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</si>
  <si>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</si>
  <si>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</si>
  <si>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</si>
  <si>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</si>
  <si>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</si>
  <si>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</si>
  <si>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</si>
  <si>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</si>
  <si>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</si>
  <si>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</si>
  <si>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</si>
  <si>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</si>
  <si>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</si>
  <si>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</si>
  <si>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</si>
  <si>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</si>
  <si>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</si>
  <si>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</si>
  <si>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</si>
  <si>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</si>
  <si>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</si>
  <si>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</si>
  <si>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</si>
  <si>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</si>
  <si>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</si>
  <si>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</si>
  <si>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</si>
  <si>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</si>
  <si>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</si>
  <si>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</si>
  <si>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</si>
  <si>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</si>
  <si>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</si>
  <si>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</si>
  <si>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</si>
  <si>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</si>
  <si>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</si>
  <si>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</si>
  <si>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</si>
  <si>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</si>
  <si>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</si>
  <si>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</si>
  <si>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</si>
  <si>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</si>
  <si>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</si>
  <si>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</si>
  <si>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</si>
  <si>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</si>
  <si>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</si>
  <si>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</si>
  <si>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</si>
  <si>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</si>
  <si>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</si>
  <si>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</si>
  <si>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</si>
  <si>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</si>
  <si>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</si>
  <si>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</si>
  <si>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</si>
  <si>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</si>
  <si>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</si>
  <si>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</si>
  <si>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</si>
  <si>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</si>
  <si>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</si>
  <si>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</si>
  <si>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</si>
  <si>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</si>
  <si>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</si>
  <si>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</si>
  <si>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</si>
  <si>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</si>
  <si>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</si>
  <si>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</si>
  <si>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</si>
  <si>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</si>
  <si>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</si>
  <si>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</si>
  <si>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</si>
  <si>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</si>
  <si>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</si>
  <si>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</si>
  <si>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</si>
  <si>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</si>
  <si>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</si>
  <si>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</si>
  <si>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</si>
  <si>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</si>
  <si>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</si>
  <si>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</si>
  <si>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</si>
  <si>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</si>
  <si>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</si>
  <si>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</si>
  <si>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</si>
  <si>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</si>
  <si>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</si>
  <si>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</si>
  <si>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</si>
  <si>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</si>
  <si>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</si>
  <si>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</si>
  <si>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</si>
  <si>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</si>
  <si>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</si>
  <si>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</si>
  <si>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</si>
  <si>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</si>
  <si>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</si>
  <si>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</si>
  <si>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</si>
  <si>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</si>
  <si>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</si>
  <si>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</si>
  <si>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</si>
  <si>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</si>
  <si>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</si>
  <si>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</si>
  <si>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</si>
  <si>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</si>
  <si>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</si>
  <si>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</si>
  <si>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</si>
  <si>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</si>
  <si>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</si>
  <si>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</si>
  <si>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</si>
  <si>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</si>
  <si>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</si>
  <si>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</si>
  <si>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</si>
  <si>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</si>
  <si>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</si>
  <si>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</si>
  <si>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</si>
  <si>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</si>
  <si>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</si>
  <si>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</si>
  <si>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</si>
  <si>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</si>
  <si>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</si>
  <si>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</si>
  <si>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</si>
  <si>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</si>
  <si>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</si>
  <si>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</si>
  <si>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</si>
  <si>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</si>
  <si>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</si>
  <si>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</si>
  <si>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</si>
  <si>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</si>
  <si>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</si>
  <si>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</si>
  <si>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</si>
  <si>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</si>
  <si>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</si>
  <si>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</si>
  <si>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</si>
  <si>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</si>
  <si>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</si>
  <si>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</si>
  <si>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</si>
  <si>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</si>
  <si>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</si>
  <si>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</si>
  <si>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</si>
  <si>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</si>
  <si>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</si>
  <si>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</si>
  <si>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</si>
  <si>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</si>
  <si>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</si>
  <si>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</si>
  <si>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</si>
  <si>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</si>
  <si>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</si>
  <si>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</si>
  <si>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</si>
  <si>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</si>
  <si>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</si>
  <si>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</si>
  <si>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</si>
  <si>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</si>
  <si>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</si>
  <si>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</si>
  <si>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</si>
  <si>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</si>
  <si>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</si>
  <si>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</si>
  <si>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</si>
  <si>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</si>
  <si>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</si>
  <si>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</si>
  <si>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</si>
  <si>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</si>
  <si>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</si>
  <si>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</si>
  <si>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</si>
  <si>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</si>
  <si>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</si>
  <si>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</si>
  <si>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</si>
  <si>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</si>
  <si>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</si>
  <si>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</si>
  <si>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</si>
  <si>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</si>
  <si>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</si>
  <si>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</si>
  <si>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</si>
  <si>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</si>
  <si>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</si>
  <si>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</si>
  <si>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</si>
  <si>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</si>
  <si>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</si>
  <si>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</si>
  <si>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</si>
  <si>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</si>
  <si>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</si>
  <si>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</si>
  <si>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</si>
  <si>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</si>
  <si>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</si>
  <si>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</si>
  <si>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</si>
  <si>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</si>
  <si>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</si>
  <si>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</si>
  <si>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</si>
  <si>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</si>
  <si>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</si>
  <si>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</si>
  <si>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</si>
  <si>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</si>
  <si>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</si>
  <si>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</si>
  <si>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</si>
  <si>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</si>
  <si>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</si>
  <si>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</si>
  <si>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</si>
  <si>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</si>
  <si>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</si>
  <si>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</si>
  <si>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</si>
  <si>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</si>
  <si>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</si>
  <si>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</si>
  <si>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</si>
  <si>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</si>
  <si>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</si>
  <si>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</si>
  <si>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</si>
  <si>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</si>
  <si>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</si>
  <si>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</si>
  <si>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</si>
  <si>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</si>
  <si>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</si>
  <si>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</si>
  <si>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</si>
  <si>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</si>
  <si>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</si>
  <si>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</si>
  <si>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</si>
  <si>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</si>
  <si>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</si>
  <si>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</si>
  <si>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</si>
  <si>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</si>
  <si>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</si>
  <si>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</si>
  <si>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</si>
  <si>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</si>
  <si>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</si>
  <si>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</si>
  <si>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</si>
  <si>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</si>
  <si>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</si>
  <si>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</si>
  <si>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</si>
  <si>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</si>
  <si>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</si>
  <si>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</si>
  <si>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</si>
  <si>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</si>
  <si>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</si>
  <si>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</si>
  <si>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</si>
  <si>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</si>
  <si>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</si>
  <si>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</si>
  <si>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</si>
  <si>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</si>
  <si>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</si>
  <si>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</si>
  <si>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</si>
  <si>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</si>
  <si>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</si>
  <si>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</si>
  <si>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</si>
  <si>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</si>
  <si>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</si>
  <si>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</si>
  <si>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</si>
  <si>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</si>
  <si>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</si>
  <si>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</si>
  <si>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</si>
  <si>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</si>
  <si>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</si>
  <si>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</si>
  <si>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</si>
  <si>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</si>
  <si>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</si>
  <si>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</si>
  <si>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</si>
  <si>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</si>
  <si>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</si>
  <si>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</si>
  <si>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</si>
  <si>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</si>
  <si>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</si>
  <si>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</si>
  <si>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</si>
  <si>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</si>
  <si>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</si>
  <si>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</si>
  <si>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</si>
  <si>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</si>
  <si>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</si>
  <si>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</si>
  <si>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</si>
  <si>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</si>
  <si>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</si>
  <si>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</si>
  <si>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</si>
  <si>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</si>
  <si>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</si>
  <si>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</si>
  <si>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</si>
  <si>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</si>
  <si>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</si>
  <si>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</si>
  <si>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</si>
  <si>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</si>
  <si>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</si>
  <si>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</si>
  <si>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</si>
  <si>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</si>
  <si>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</si>
  <si>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</si>
  <si>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</si>
  <si>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</si>
  <si>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</si>
  <si>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</si>
  <si>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</si>
  <si>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</si>
  <si>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</si>
  <si>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</si>
  <si>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</si>
  <si>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</si>
  <si>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</si>
  <si>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</si>
  <si>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</si>
  <si>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</si>
  <si>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</si>
  <si>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</si>
  <si>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</si>
  <si>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</si>
  <si>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</si>
  <si>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</si>
  <si>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</si>
  <si>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</si>
  <si>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</si>
  <si>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</si>
  <si>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</si>
  <si>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</si>
  <si>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</si>
  <si>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</si>
  <si>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</si>
  <si>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</si>
  <si>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</si>
  <si>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</si>
  <si>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</si>
  <si>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</si>
  <si>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</si>
  <si>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</si>
  <si>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</si>
  <si>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</si>
  <si>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</si>
  <si>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</si>
  <si>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</si>
  <si>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</si>
  <si>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</si>
  <si>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</si>
  <si>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</si>
  <si>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</si>
  <si>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</si>
  <si>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</si>
  <si>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</si>
  <si>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</si>
  <si>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</si>
  <si>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</si>
  <si>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</si>
  <si>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</si>
  <si>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</si>
  <si>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</si>
  <si>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</si>
  <si>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</si>
  <si>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</si>
  <si>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</si>
  <si>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</si>
  <si>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</si>
  <si>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</si>
  <si>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</si>
  <si>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</si>
  <si>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</si>
  <si>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</si>
  <si>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</si>
  <si>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</si>
  <si>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</si>
  <si>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</si>
  <si>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</si>
  <si>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</si>
  <si>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</si>
  <si>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</si>
  <si>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</si>
  <si>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</si>
  <si>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</si>
  <si>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</si>
  <si>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</si>
  <si>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</si>
  <si>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</si>
  <si>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</si>
  <si>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</si>
  <si>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</si>
  <si>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</si>
  <si>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</si>
  <si>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</si>
  <si>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</si>
  <si>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</si>
  <si>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</si>
  <si>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</si>
  <si>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</si>
  <si>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</si>
  <si>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</si>
  <si>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</si>
  <si>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</si>
  <si>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</si>
  <si>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</si>
  <si>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</si>
  <si>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</si>
  <si>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</si>
  <si>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</si>
  <si>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</si>
  <si>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</si>
  <si>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</si>
  <si>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</si>
  <si>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</si>
  <si>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</si>
  <si>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</si>
  <si>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</si>
  <si>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</si>
  <si>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</si>
  <si>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</si>
  <si>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</si>
  <si>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</si>
  <si>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</si>
  <si>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</si>
  <si>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</si>
  <si>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</si>
  <si>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</si>
  <si>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</si>
  <si>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</si>
  <si>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</si>
  <si>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</si>
  <si>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</si>
  <si>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</si>
  <si>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</si>
  <si>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</si>
  <si>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</si>
  <si>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</si>
  <si>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</si>
  <si>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</si>
  <si>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</si>
  <si>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</si>
  <si>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</si>
  <si>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</si>
  <si>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</si>
  <si>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</si>
  <si>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</si>
  <si>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</si>
  <si>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</si>
  <si>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</si>
  <si>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</si>
  <si>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</si>
  <si>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</si>
  <si>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</si>
  <si>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</si>
  <si>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</si>
  <si>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</si>
  <si>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</si>
  <si>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</si>
  <si>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</si>
  <si>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</si>
  <si>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</si>
  <si>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</si>
  <si>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</si>
  <si>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</si>
  <si>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</si>
  <si>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</si>
  <si>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</si>
  <si>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</si>
  <si>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</si>
  <si>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</si>
  <si>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</si>
  <si>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</si>
  <si>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</si>
  <si>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</si>
  <si>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</si>
  <si>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</si>
  <si>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</si>
  <si>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</si>
  <si>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</si>
  <si>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</si>
  <si>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</si>
  <si>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</si>
  <si>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</si>
  <si>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</si>
  <si>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</si>
  <si>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</si>
  <si>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</si>
  <si>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</si>
  <si>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</si>
  <si>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</si>
  <si>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</si>
  <si>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</si>
  <si>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</si>
  <si>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</si>
  <si>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</si>
  <si>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</si>
  <si>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</si>
  <si>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</si>
  <si>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</si>
  <si>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</si>
  <si>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</si>
  <si>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</si>
  <si>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</si>
  <si>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</si>
  <si>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</si>
  <si>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</si>
  <si>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</si>
  <si>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</si>
  <si>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</si>
  <si>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</si>
  <si>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</si>
  <si>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</si>
  <si>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</si>
  <si>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</si>
  <si>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</si>
  <si>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</si>
  <si>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</si>
  <si>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</si>
  <si>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</si>
  <si>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</si>
  <si>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</si>
  <si>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</si>
  <si>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</si>
  <si>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</si>
  <si>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</si>
  <si>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</si>
  <si>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</si>
  <si>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</si>
  <si>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</si>
  <si>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</si>
  <si>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</si>
  <si>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</si>
  <si>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</si>
  <si>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</si>
  <si>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</si>
  <si>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</si>
  <si>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</si>
  <si>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</si>
  <si>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</si>
  <si>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</si>
  <si>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</si>
  <si>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</si>
  <si>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</si>
  <si>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</si>
  <si>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</si>
  <si>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</si>
  <si>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</si>
  <si>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</si>
  <si>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</si>
  <si>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</si>
  <si>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</si>
  <si>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</si>
  <si>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</si>
  <si>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</si>
  <si>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</si>
  <si>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</si>
  <si>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</si>
  <si>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</si>
  <si>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</si>
  <si>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</si>
  <si>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</si>
  <si>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</si>
  <si>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</si>
  <si>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</si>
  <si>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</si>
  <si>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</si>
  <si>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</si>
  <si>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</si>
  <si>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</si>
  <si>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</si>
  <si>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</si>
  <si>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</si>
  <si>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</si>
  <si>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</si>
  <si>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</si>
  <si>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</si>
  <si>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</si>
  <si>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</si>
  <si>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</si>
  <si>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</si>
  <si>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</si>
  <si>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</si>
  <si>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</si>
  <si>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</si>
  <si>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</si>
  <si>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</si>
  <si>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</si>
  <si>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</si>
  <si>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</si>
  <si>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</si>
  <si>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</si>
  <si>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</si>
  <si>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</si>
  <si>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</si>
  <si>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</si>
  <si>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</si>
  <si>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</si>
  <si>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</si>
  <si>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</si>
  <si>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</si>
  <si>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</si>
  <si>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</si>
  <si>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</si>
  <si>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</si>
  <si>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</si>
  <si>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</si>
  <si>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</si>
  <si>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</si>
  <si>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</si>
  <si>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</si>
  <si>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</si>
  <si>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</si>
  <si>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</si>
  <si>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</si>
  <si>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</si>
  <si>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</si>
  <si>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</si>
  <si>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</si>
  <si>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</si>
  <si>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</si>
  <si>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</si>
  <si>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</si>
  <si>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</si>
  <si>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</si>
  <si>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</si>
  <si>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</si>
  <si>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</si>
  <si>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</si>
  <si>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</si>
  <si>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</si>
  <si>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</si>
  <si>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</si>
  <si>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</si>
  <si>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</si>
  <si>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</si>
  <si>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</si>
  <si>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</si>
  <si>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</si>
  <si>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</si>
  <si>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</si>
  <si>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</si>
  <si>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</si>
  <si>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</si>
  <si>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</si>
  <si>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</si>
  <si>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</si>
  <si>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</si>
  <si>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</si>
  <si>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</si>
  <si>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</si>
  <si>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</si>
  <si>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</si>
  <si>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</si>
  <si>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</si>
  <si>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</si>
  <si>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</si>
  <si>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</si>
  <si>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</si>
  <si>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</si>
  <si>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</si>
  <si>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</si>
  <si>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</si>
  <si>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</si>
  <si>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</si>
  <si>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</si>
  <si>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</si>
  <si>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</si>
  <si>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</si>
  <si>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</si>
  <si>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</si>
  <si>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</si>
  <si>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</si>
  <si>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</si>
  <si>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</si>
  <si>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</si>
  <si>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</si>
  <si>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</si>
  <si>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</si>
  <si>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</si>
  <si>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</si>
  <si>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</si>
  <si>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</si>
  <si>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</si>
  <si>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</si>
  <si>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</si>
  <si>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</si>
  <si>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</si>
  <si>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</si>
  <si>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</si>
  <si>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</si>
  <si>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</si>
  <si>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</si>
  <si>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</si>
  <si>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</si>
  <si>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</si>
  <si>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</si>
  <si>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</si>
  <si>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</si>
  <si>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</si>
  <si>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</si>
  <si>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</si>
  <si>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</si>
  <si>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</si>
  <si>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</si>
  <si>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</si>
  <si>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</si>
  <si>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</si>
  <si>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</si>
  <si>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</si>
  <si>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</si>
  <si>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</si>
  <si>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</si>
  <si>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</si>
  <si>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</si>
  <si>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</si>
  <si>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</si>
  <si>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</si>
  <si>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</si>
  <si>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</si>
  <si>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</si>
  <si>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</si>
  <si>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</si>
  <si>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</si>
  <si>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</si>
  <si>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</si>
  <si>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</si>
  <si>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</si>
  <si>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</si>
  <si>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</si>
  <si>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</si>
  <si>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</si>
  <si>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</si>
  <si>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</si>
  <si>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</si>
  <si>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</si>
  <si>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</si>
  <si>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</si>
  <si>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</si>
  <si>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</si>
  <si>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</si>
  <si>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</si>
  <si>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</si>
  <si>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</si>
  <si>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</si>
  <si>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</si>
  <si>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</si>
  <si>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</si>
  <si>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</si>
  <si>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</si>
  <si>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</si>
  <si>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</si>
  <si>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</si>
  <si>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</si>
  <si>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</si>
  <si>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</si>
  <si>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</si>
  <si>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</si>
  <si>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</si>
  <si>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</si>
  <si>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</si>
  <si>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</si>
  <si>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</si>
  <si>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</si>
  <si>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</si>
  <si>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</si>
  <si>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</si>
  <si>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</si>
  <si>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</si>
  <si>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</si>
  <si>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</si>
  <si>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</si>
  <si>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</si>
  <si>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</si>
  <si>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</si>
  <si>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</si>
  <si>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</si>
  <si>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</si>
  <si>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</si>
  <si>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</si>
  <si>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</si>
  <si>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</si>
  <si>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</si>
  <si>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</si>
  <si>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</si>
  <si>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</si>
  <si>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</si>
  <si>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</si>
  <si>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</si>
  <si>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</si>
  <si>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</si>
  <si>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</si>
  <si>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</si>
  <si>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</si>
  <si>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</si>
  <si>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</si>
  <si>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</si>
  <si>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</si>
  <si>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</si>
  <si>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</si>
  <si>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</si>
  <si>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</si>
  <si>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</si>
  <si>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</si>
  <si>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</si>
  <si>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</si>
  <si>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</si>
  <si>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</si>
  <si>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</si>
  <si>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</si>
  <si>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</si>
  <si>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</si>
  <si>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</si>
  <si>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</si>
  <si>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</si>
  <si>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</si>
  <si>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</si>
  <si>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</si>
  <si>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</si>
  <si>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</si>
  <si>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</si>
  <si>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</si>
  <si>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</si>
  <si>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</si>
  <si>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</si>
  <si>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</si>
  <si>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</si>
  <si>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</si>
  <si>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</si>
  <si>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</si>
  <si>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</si>
  <si>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</si>
  <si>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</si>
  <si>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</si>
  <si>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</si>
  <si>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</si>
  <si>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</si>
  <si>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</si>
  <si>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</si>
  <si>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</si>
  <si>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</si>
  <si>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</si>
  <si>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</si>
  <si>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</si>
  <si>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</si>
  <si>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</si>
  <si>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</si>
  <si>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</si>
  <si>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</si>
  <si>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</si>
  <si>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</si>
  <si>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</si>
  <si>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</si>
  <si>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</si>
  <si>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</si>
  <si>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</si>
  <si>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</si>
  <si>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</si>
  <si>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</si>
  <si>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</si>
  <si>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</si>
  <si>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</si>
  <si>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</si>
  <si>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</si>
  <si>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</si>
  <si>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</si>
  <si>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</si>
  <si>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</si>
  <si>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</si>
  <si>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</si>
  <si>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</si>
  <si>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</si>
  <si>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</si>
  <si>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</si>
  <si>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</si>
  <si>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</si>
  <si>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</si>
  <si>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</si>
  <si>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</si>
  <si>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</si>
  <si>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</si>
  <si>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</si>
  <si>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</si>
  <si>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</si>
  <si>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</si>
  <si>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</si>
  <si>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</si>
  <si>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</si>
  <si>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</si>
  <si>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</si>
  <si>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</si>
  <si>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</si>
  <si>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</si>
  <si>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</si>
  <si>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</si>
  <si>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</si>
  <si>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</si>
  <si>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</si>
  <si>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</si>
  <si>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</si>
  <si>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</si>
  <si>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</si>
  <si>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</si>
  <si>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</si>
  <si>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</si>
  <si>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</si>
  <si>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</si>
  <si>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</si>
  <si>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</si>
  <si>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</si>
  <si>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</si>
  <si>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</si>
  <si>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</si>
  <si>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</si>
  <si>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</si>
  <si>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</si>
  <si>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</si>
  <si>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</si>
  <si>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</si>
  <si>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</si>
  <si>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</si>
  <si>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</si>
  <si>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</si>
  <si>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</si>
  <si>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</si>
  <si>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</si>
  <si>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</si>
  <si>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</si>
  <si>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</si>
  <si>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</si>
  <si>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</si>
  <si>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</si>
  <si>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</si>
  <si>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</si>
  <si>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</si>
  <si>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</si>
  <si>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</si>
  <si>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</si>
  <si>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</si>
  <si>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</si>
  <si>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</si>
  <si>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</si>
  <si>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</si>
  <si>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</si>
  <si>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</si>
  <si>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</si>
  <si>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</si>
  <si>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</si>
  <si>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</si>
  <si>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</si>
  <si>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</si>
  <si>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</si>
  <si>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</si>
  <si>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</si>
  <si>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</si>
  <si>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</si>
  <si>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</si>
  <si>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</si>
  <si>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</si>
  <si>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</si>
  <si>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</si>
  <si>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</si>
  <si>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</si>
  <si>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</si>
  <si>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</si>
  <si>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</si>
  <si>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</si>
  <si>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</si>
  <si>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</si>
  <si>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</si>
  <si>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</si>
  <si>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</si>
  <si>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</si>
  <si>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</si>
  <si>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</si>
  <si>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</si>
  <si>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</si>
  <si>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</si>
  <si>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</si>
  <si>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</si>
  <si>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</si>
  <si>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</si>
  <si>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</si>
  <si>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</si>
  <si>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</si>
  <si>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</si>
  <si>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</si>
  <si>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</si>
  <si>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</si>
  <si>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</si>
  <si>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</si>
  <si>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</si>
  <si>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</si>
  <si>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</si>
  <si>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</si>
  <si>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</si>
  <si>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</si>
  <si>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</si>
  <si>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</si>
  <si>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</si>
  <si>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</si>
  <si>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</si>
  <si>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</si>
  <si>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</si>
  <si>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</si>
  <si>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</si>
  <si>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</si>
  <si>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</si>
  <si>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</si>
  <si>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</si>
  <si>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</si>
  <si>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</si>
  <si>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</si>
  <si>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</si>
  <si>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</si>
  <si>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</si>
  <si>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</si>
  <si>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</si>
  <si>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</si>
  <si>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</si>
  <si>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</si>
  <si>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</si>
  <si>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</si>
  <si>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</si>
  <si>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</si>
  <si>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</si>
  <si>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</si>
  <si>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</si>
  <si>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</si>
  <si>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</si>
  <si>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</si>
  <si>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</si>
  <si>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</si>
  <si>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</si>
  <si>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</si>
  <si>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</si>
  <si>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</si>
  <si>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</si>
  <si>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</si>
  <si>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</si>
  <si>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</si>
  <si>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</si>
  <si>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</si>
  <si>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</si>
  <si>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</si>
  <si>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</si>
  <si>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</si>
  <si>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</si>
  <si>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</si>
  <si>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</si>
  <si>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</si>
  <si>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</si>
  <si>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</si>
  <si>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</si>
  <si>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</si>
  <si>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</si>
  <si>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</si>
  <si>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</si>
  <si>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</si>
  <si>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</si>
  <si>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</si>
  <si>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</si>
  <si>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</si>
  <si>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</si>
  <si>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</si>
  <si>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</si>
  <si>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</si>
  <si>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</si>
  <si>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</si>
  <si>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</si>
  <si>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</si>
  <si>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</si>
  <si>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</si>
  <si>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</si>
  <si>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</si>
  <si>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</si>
  <si>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</si>
  <si>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</si>
  <si>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</si>
  <si>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</si>
  <si>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</si>
  <si>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</si>
  <si>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</si>
  <si>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</si>
  <si>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</si>
  <si>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</si>
  <si>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</si>
  <si>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</si>
  <si>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</si>
  <si>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</si>
  <si>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</si>
  <si>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</si>
  <si>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</si>
  <si>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</si>
  <si>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</si>
  <si>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</si>
  <si>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</si>
  <si>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</si>
  <si>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</si>
  <si>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</si>
  <si>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</si>
  <si>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</si>
  <si>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</si>
  <si>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</si>
  <si>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</si>
  <si>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</si>
  <si>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</si>
  <si>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</si>
  <si>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</si>
  <si>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</si>
  <si>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</si>
  <si>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</si>
  <si>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</si>
  <si>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</si>
  <si>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</si>
  <si>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</si>
  <si>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</si>
  <si>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</si>
  <si>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</si>
  <si>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</si>
  <si>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</si>
  <si>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</si>
  <si>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</si>
  <si>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</si>
  <si>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</si>
  <si>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</si>
  <si>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</si>
  <si>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</si>
  <si>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</si>
  <si>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</si>
  <si>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</si>
  <si>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</si>
  <si>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</si>
  <si>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</si>
  <si>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</si>
  <si>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</si>
  <si>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</si>
  <si>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</si>
  <si>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</si>
  <si>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</si>
  <si>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</si>
  <si>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</si>
  <si>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</si>
  <si>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</si>
  <si>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</si>
  <si>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</si>
  <si>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</si>
  <si>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</si>
  <si>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</si>
  <si>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</si>
  <si>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</si>
  <si>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</si>
  <si>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</si>
  <si>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</si>
  <si>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</si>
  <si>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</si>
  <si>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</si>
  <si>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</si>
  <si>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</si>
  <si>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</si>
  <si>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</si>
  <si>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</si>
  <si>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</si>
  <si>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</si>
  <si>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</si>
  <si>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</si>
  <si>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</si>
  <si>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</si>
  <si>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</si>
  <si>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</si>
  <si>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</si>
  <si>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</si>
  <si>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</si>
  <si>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</si>
  <si>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</si>
  <si>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</si>
  <si>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</si>
  <si>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</si>
  <si>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</si>
  <si>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</si>
  <si>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</si>
  <si>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</si>
  <si>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</si>
  <si>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</si>
  <si>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</si>
  <si>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</si>
  <si>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</si>
  <si>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</si>
  <si>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</si>
  <si>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</si>
  <si>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</si>
  <si>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</si>
  <si>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</si>
  <si>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</si>
  <si>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</si>
  <si>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</si>
  <si>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</si>
  <si>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</si>
  <si>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</si>
  <si>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</si>
  <si>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</si>
  <si>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</si>
  <si>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</si>
  <si>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</si>
  <si>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</si>
  <si>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</si>
  <si>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</si>
  <si>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</si>
  <si>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</si>
  <si>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</si>
  <si>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</si>
  <si>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</si>
  <si>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</si>
  <si>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</si>
  <si>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</si>
  <si>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</si>
  <si>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</si>
  <si>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</si>
  <si>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</si>
  <si>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</si>
  <si>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</si>
  <si>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</si>
  <si>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</si>
  <si>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</si>
  <si>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</si>
  <si>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</si>
  <si>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</si>
  <si>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</si>
  <si>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</si>
  <si>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</si>
  <si>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</si>
  <si>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</si>
  <si>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</si>
  <si>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</si>
  <si>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</si>
  <si>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</si>
  <si>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</si>
  <si>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</si>
  <si>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</si>
  <si>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</si>
  <si>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</si>
  <si>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</si>
  <si>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</si>
  <si>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</si>
  <si>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</si>
  <si>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</si>
  <si>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</si>
  <si>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</si>
  <si>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</si>
  <si>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</si>
  <si>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</si>
  <si>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</si>
  <si>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</si>
  <si>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</si>
  <si>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</si>
  <si>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</si>
  <si>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</si>
  <si>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</si>
  <si>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</si>
  <si>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</si>
  <si>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</si>
  <si>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</si>
  <si>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</si>
  <si>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</si>
  <si>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</si>
  <si>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</si>
  <si>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</si>
  <si>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</si>
  <si>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</si>
  <si>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</si>
  <si>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</si>
  <si>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</si>
  <si>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</si>
  <si>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</si>
  <si>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</si>
  <si>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</si>
  <si>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</si>
  <si>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</si>
  <si>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</si>
  <si>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</si>
  <si>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</si>
  <si>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</si>
  <si>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</si>
  <si>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</si>
  <si>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</si>
  <si>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</si>
  <si>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</si>
  <si>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</si>
  <si>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</si>
  <si>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</si>
  <si>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</si>
  <si>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</si>
  <si>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</si>
  <si>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</si>
  <si>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</si>
  <si>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</si>
  <si>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</si>
  <si>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</si>
  <si>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</si>
  <si>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</si>
  <si>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</si>
  <si>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</si>
  <si>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</si>
  <si>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</si>
  <si>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</si>
  <si>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</si>
  <si>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</si>
  <si>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</si>
  <si>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</si>
  <si>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</si>
  <si>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</si>
  <si>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</si>
  <si>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</si>
  <si>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</si>
  <si>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</si>
  <si>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</si>
  <si>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</si>
  <si>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</si>
  <si>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</si>
  <si>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</si>
  <si>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</si>
  <si>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</si>
  <si>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</si>
  <si>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</si>
  <si>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</si>
  <si>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</si>
  <si>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</si>
  <si>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</si>
  <si>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</si>
  <si>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</si>
  <si>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</si>
  <si>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</si>
  <si>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</si>
  <si>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</si>
  <si>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</si>
  <si>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</si>
  <si>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</si>
  <si>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</si>
  <si>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</si>
  <si>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</si>
  <si>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</si>
  <si>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</si>
  <si>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</si>
  <si>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</si>
  <si>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</si>
  <si>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</si>
  <si>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</si>
  <si>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</si>
  <si>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</si>
  <si>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</si>
  <si>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</si>
  <si>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</si>
  <si>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</si>
  <si>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</si>
  <si>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</si>
  <si>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</si>
  <si>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</si>
  <si>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</si>
  <si>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</si>
  <si>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</si>
  <si>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</si>
  <si>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</si>
  <si>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</si>
  <si>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</si>
  <si>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</si>
  <si>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</si>
  <si>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</si>
  <si>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</si>
  <si>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</si>
  <si>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</si>
  <si>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</si>
  <si>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</si>
  <si>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</si>
  <si>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</si>
  <si>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</si>
  <si>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</si>
  <si>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</si>
  <si>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</si>
  <si>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</si>
  <si>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</si>
  <si>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</si>
  <si>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</si>
  <si>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</si>
  <si>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</si>
  <si>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</si>
  <si>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</si>
  <si>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</si>
  <si>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</si>
  <si>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</si>
  <si>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</si>
  <si>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</si>
  <si>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</si>
  <si>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</si>
  <si>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</si>
  <si>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</si>
  <si>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</si>
  <si>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</si>
  <si>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</si>
  <si>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</si>
  <si>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</si>
  <si>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</si>
  <si>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</si>
  <si>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</si>
  <si>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</si>
  <si>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</si>
  <si>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</si>
  <si>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</si>
  <si>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</si>
  <si>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</si>
  <si>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</si>
  <si>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</si>
  <si>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</si>
  <si>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</si>
  <si>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</si>
  <si>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</si>
  <si>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</si>
  <si>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</si>
  <si>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</si>
  <si>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</si>
  <si>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</si>
  <si>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</si>
  <si>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</si>
  <si>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</si>
  <si>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</si>
  <si>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</si>
  <si>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</si>
  <si>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</si>
  <si>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</si>
  <si>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</si>
  <si>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</si>
  <si>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</si>
  <si>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</si>
  <si>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</si>
  <si>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</si>
  <si>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</si>
  <si>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</si>
  <si>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</si>
  <si>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</si>
  <si>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</si>
  <si>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</si>
  <si>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</si>
  <si>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</si>
  <si>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</si>
  <si>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</si>
  <si>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</si>
  <si>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</si>
  <si>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</si>
  <si>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</si>
  <si>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</si>
  <si>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</si>
  <si>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</si>
  <si>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</si>
  <si>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</si>
  <si>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</si>
  <si>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</si>
  <si>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</si>
  <si>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</si>
  <si>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</si>
  <si>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</si>
  <si>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</si>
  <si>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</si>
  <si>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</si>
  <si>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</si>
  <si>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</si>
  <si>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</si>
  <si>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</si>
  <si>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</si>
  <si>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</si>
  <si>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</si>
  <si>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</si>
  <si>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</si>
  <si>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</si>
  <si>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</si>
  <si>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</si>
  <si>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</si>
  <si>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</si>
  <si>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</si>
  <si>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</si>
  <si>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</si>
  <si>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</si>
  <si>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</si>
  <si>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</si>
  <si>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</si>
  <si>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</si>
  <si>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</si>
  <si>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</si>
  <si>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</si>
  <si>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</si>
  <si>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</si>
  <si>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</si>
  <si>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</si>
  <si>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</si>
  <si>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</si>
  <si>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</si>
  <si>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</si>
  <si>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</si>
  <si>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</si>
  <si>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</si>
  <si>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</si>
  <si>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</si>
  <si>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</si>
  <si>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</si>
  <si>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</si>
  <si>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</si>
  <si>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</si>
  <si>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</si>
  <si>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</si>
  <si>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</si>
  <si>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</si>
  <si>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</si>
  <si>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</si>
  <si>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</si>
  <si>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</si>
  <si>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</si>
  <si>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</si>
  <si>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</si>
  <si>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</si>
  <si>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</si>
  <si>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</si>
  <si>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</si>
  <si>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</si>
  <si>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</si>
  <si>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</si>
  <si>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</si>
  <si>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</si>
  <si>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</si>
  <si>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</si>
  <si>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</si>
  <si>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</si>
  <si>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</si>
  <si>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</si>
  <si>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</si>
  <si>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</si>
  <si>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</si>
  <si>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</si>
  <si>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</si>
  <si>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</si>
  <si>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</si>
  <si>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</si>
  <si>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</si>
  <si>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</si>
  <si>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</si>
  <si>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</si>
  <si>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</si>
  <si>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</si>
  <si>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</si>
  <si>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</si>
  <si>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</si>
  <si>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</si>
  <si>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</si>
  <si>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</si>
  <si>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</si>
  <si>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</si>
  <si>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</si>
  <si>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</si>
  <si>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</si>
  <si>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</si>
  <si>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</si>
  <si>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</si>
  <si>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</si>
  <si>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</si>
  <si>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</si>
  <si>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</si>
  <si>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</si>
  <si>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</si>
  <si>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</si>
  <si>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</si>
  <si>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</si>
  <si>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</si>
  <si>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</si>
  <si>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</si>
  <si>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</si>
  <si>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</si>
  <si>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</si>
  <si>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</si>
  <si>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</si>
  <si>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</si>
  <si>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</si>
  <si>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</si>
  <si>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</si>
  <si>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</si>
  <si>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</si>
  <si>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</si>
  <si>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</si>
  <si>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</si>
  <si>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</si>
  <si>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</si>
  <si>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</si>
  <si>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</si>
  <si>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</si>
  <si>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</si>
  <si>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</si>
  <si>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</si>
  <si>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</si>
  <si>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</si>
  <si>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</si>
  <si>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</si>
  <si>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</si>
  <si>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</si>
  <si>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</si>
  <si>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</si>
  <si>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</si>
  <si>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</si>
  <si>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</si>
  <si>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</si>
  <si>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</si>
  <si>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</si>
  <si>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</si>
  <si>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</si>
  <si>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</si>
  <si>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</si>
  <si>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</si>
  <si>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</si>
  <si>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</si>
  <si>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</si>
  <si>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</si>
  <si>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</si>
  <si>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</si>
  <si>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</si>
  <si>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</si>
  <si>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</si>
  <si>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</si>
  <si>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</si>
  <si>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</si>
  <si>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</si>
  <si>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</si>
  <si>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</si>
  <si>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</si>
  <si>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</si>
  <si>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</si>
  <si>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</si>
  <si>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</si>
  <si>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</si>
  <si>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</si>
  <si>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</si>
  <si>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</si>
  <si>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</si>
  <si>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</si>
  <si>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</si>
  <si>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</si>
  <si>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</si>
  <si>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</si>
  <si>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</si>
  <si>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</si>
  <si>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</si>
  <si>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</si>
  <si>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</si>
  <si>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</si>
  <si>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</si>
  <si>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</si>
  <si>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</si>
  <si>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</si>
  <si>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</si>
  <si>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</si>
  <si>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</si>
  <si>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</si>
  <si>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</si>
  <si>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</si>
  <si>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</si>
  <si>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</si>
  <si>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</si>
  <si>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</si>
  <si>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</si>
  <si>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</si>
  <si>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</si>
  <si>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</si>
  <si>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</si>
  <si>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</si>
  <si>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</si>
  <si>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</si>
  <si>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</si>
  <si>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</si>
  <si>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</si>
  <si>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</si>
  <si>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</si>
  <si>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</si>
  <si>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</si>
  <si>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</si>
  <si>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</si>
  <si>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</si>
  <si>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</si>
  <si>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</si>
  <si>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</si>
  <si>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</si>
  <si>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</si>
  <si>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</si>
  <si>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</si>
  <si>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</si>
  <si>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</si>
  <si>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</si>
  <si>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</si>
  <si>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</si>
  <si>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</si>
  <si>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</si>
  <si>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</si>
  <si>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</si>
  <si>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</si>
  <si>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</si>
  <si>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</si>
  <si>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</si>
  <si>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</si>
  <si>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</si>
  <si>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</si>
  <si>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</si>
  <si>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</si>
  <si>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</si>
  <si>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</si>
  <si>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</si>
  <si>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</si>
  <si>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</si>
  <si>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</si>
  <si>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</si>
  <si>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</si>
  <si>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</si>
  <si>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</si>
  <si>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</si>
  <si>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</si>
  <si>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</si>
  <si>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</si>
  <si>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</si>
  <si>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</si>
  <si>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</si>
  <si>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</si>
  <si>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</si>
  <si>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</si>
  <si>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</si>
  <si>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</si>
  <si>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</si>
  <si>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</si>
  <si>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</si>
  <si>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</si>
  <si>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</si>
  <si>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</si>
  <si>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</si>
  <si>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</si>
  <si>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</si>
  <si>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</si>
  <si>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</si>
  <si>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</si>
  <si>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</si>
  <si>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</si>
  <si>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</si>
  <si>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</si>
  <si>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</si>
  <si>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</si>
  <si>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</si>
  <si>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</si>
  <si>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</si>
  <si>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</si>
  <si>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</si>
  <si>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</si>
  <si>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</si>
  <si>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</si>
  <si>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</si>
  <si>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</si>
  <si>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</si>
  <si>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</si>
  <si>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</si>
  <si>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</si>
  <si>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</si>
  <si>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</si>
  <si>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</si>
  <si>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</si>
  <si>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</si>
  <si>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</si>
  <si>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</si>
  <si>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</si>
  <si>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</si>
  <si>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</si>
  <si>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</si>
  <si>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</si>
  <si>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</si>
  <si>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</si>
  <si>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</si>
  <si>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</si>
  <si>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</si>
  <si>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</si>
  <si>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</si>
  <si>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</si>
  <si>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</si>
  <si>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</si>
  <si>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</si>
  <si>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</si>
  <si>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</si>
  <si>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</si>
  <si>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</si>
  <si>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</si>
  <si>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</si>
  <si>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</si>
  <si>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</si>
  <si>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</si>
  <si>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</si>
  <si>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</si>
  <si>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</si>
  <si>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</si>
  <si>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</si>
  <si>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</si>
  <si>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</si>
  <si>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</si>
  <si>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</si>
  <si>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</si>
  <si>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</si>
  <si>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</si>
  <si>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</si>
  <si>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</si>
  <si>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</si>
  <si>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</si>
  <si>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</si>
  <si>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</si>
  <si>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</si>
  <si>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</si>
  <si>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</si>
  <si>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</si>
  <si>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</si>
  <si>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</si>
  <si>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</si>
  <si>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</si>
  <si>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</si>
  <si>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</si>
  <si>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</si>
  <si>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</si>
  <si>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</si>
  <si>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</si>
  <si>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</si>
  <si>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</si>
  <si>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</si>
  <si>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</si>
  <si>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</si>
  <si>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</si>
  <si>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</si>
  <si>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</si>
  <si>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</si>
  <si>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</si>
  <si>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</si>
  <si>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</si>
  <si>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</si>
  <si>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</si>
  <si>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</si>
  <si>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</si>
  <si>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</si>
  <si>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</si>
  <si>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</si>
  <si>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</si>
  <si>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</si>
  <si>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</si>
  <si>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</si>
  <si>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</si>
  <si>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</si>
  <si>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</si>
  <si>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</si>
  <si>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</si>
  <si>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</si>
  <si>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</si>
  <si>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</si>
  <si>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</si>
  <si>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</si>
  <si>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</si>
  <si>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</si>
  <si>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</si>
  <si>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</si>
  <si>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</si>
  <si>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</si>
  <si>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</si>
  <si>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</si>
  <si>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</si>
  <si>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</si>
  <si>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</si>
  <si>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</si>
  <si>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</si>
  <si>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</si>
  <si>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</si>
  <si>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</si>
  <si>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</si>
  <si>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</si>
  <si>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</si>
  <si>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</si>
  <si>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</si>
  <si>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</si>
  <si>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</si>
  <si>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</si>
  <si>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</si>
  <si>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</si>
  <si>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</si>
  <si>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</si>
  <si>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</si>
  <si>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</si>
  <si>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</si>
  <si>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</si>
  <si>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</si>
  <si>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</si>
  <si>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</si>
  <si>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</si>
  <si>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</si>
  <si>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</si>
  <si>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</si>
  <si>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</si>
  <si>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</si>
  <si>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</si>
  <si>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</si>
  <si>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</si>
  <si>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</si>
  <si>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</si>
  <si>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</si>
  <si>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</si>
  <si>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</si>
  <si>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</si>
  <si>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</si>
  <si>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</si>
  <si>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</si>
  <si>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</si>
  <si>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</si>
  <si>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</si>
  <si>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</si>
  <si>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</si>
  <si>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</si>
  <si>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</si>
  <si>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</si>
  <si>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</si>
  <si>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</si>
  <si>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</si>
  <si>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</si>
  <si>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</si>
  <si>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</si>
  <si>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</si>
  <si>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</si>
  <si>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</si>
  <si>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</si>
  <si>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</si>
  <si>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</si>
  <si>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</si>
  <si>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</si>
  <si>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</si>
  <si>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</si>
  <si>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</si>
  <si>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</si>
  <si>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</si>
  <si>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</si>
  <si>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</si>
  <si>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</si>
  <si>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</si>
  <si>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</si>
  <si>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</si>
  <si>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</si>
  <si>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</si>
  <si>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</si>
  <si>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</si>
  <si>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</si>
  <si>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</si>
  <si>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</si>
  <si>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</si>
  <si>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</si>
  <si>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</si>
  <si>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</si>
  <si>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</si>
  <si>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</si>
  <si>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</si>
  <si>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</si>
  <si>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</si>
  <si>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</si>
  <si>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</si>
  <si>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</si>
  <si>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</si>
  <si>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</si>
  <si>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</si>
  <si>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</si>
  <si>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</si>
  <si>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</si>
  <si>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</si>
  <si>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</si>
  <si>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</si>
  <si>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</si>
  <si>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</si>
  <si>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</si>
  <si>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</si>
  <si>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</si>
  <si>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</si>
  <si>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</si>
  <si>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</si>
  <si>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</si>
  <si>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</si>
  <si>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</si>
  <si>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</si>
  <si>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</si>
  <si>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</si>
  <si>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</si>
  <si>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</si>
  <si>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</si>
  <si>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</si>
  <si>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</si>
  <si>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</si>
  <si>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</si>
  <si>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</si>
  <si>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</si>
  <si>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</si>
  <si>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</si>
  <si>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</si>
  <si>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</si>
  <si>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</si>
  <si>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</si>
  <si>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</si>
  <si>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</si>
  <si>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</si>
  <si>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</si>
  <si>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</si>
  <si>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</si>
  <si>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</si>
  <si>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</si>
  <si>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</si>
  <si>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</si>
  <si>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</si>
  <si>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</si>
  <si>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</si>
  <si>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</si>
  <si>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</si>
  <si>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</si>
  <si>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</si>
  <si>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</si>
  <si>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</si>
  <si>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</si>
  <si>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</si>
  <si>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</si>
  <si>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</si>
  <si>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</si>
  <si>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</si>
  <si>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</si>
  <si>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</si>
  <si>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</si>
  <si>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</si>
  <si>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</si>
  <si>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</si>
  <si>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</si>
  <si>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</si>
  <si>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</si>
  <si>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</si>
  <si>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</si>
  <si>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</si>
  <si>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</si>
  <si>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</si>
  <si>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</si>
  <si>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</si>
  <si>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</si>
  <si>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</si>
  <si>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</si>
  <si>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</si>
  <si>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</si>
  <si>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</si>
  <si>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</si>
  <si>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</si>
  <si>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</si>
  <si>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</si>
  <si>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</si>
  <si>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</si>
  <si>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</si>
  <si>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</si>
  <si>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</si>
  <si>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</si>
  <si>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</si>
  <si>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</si>
  <si>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</si>
  <si>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</si>
  <si>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</si>
  <si>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</si>
  <si>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</si>
  <si>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</si>
  <si>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</si>
  <si>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</si>
  <si>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</si>
  <si>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</si>
  <si>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</si>
  <si>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</si>
  <si>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</si>
  <si>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</si>
  <si>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</si>
  <si>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</si>
  <si>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</si>
  <si>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</si>
  <si>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</si>
  <si>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</si>
  <si>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</si>
  <si>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</si>
  <si>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</si>
  <si>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</si>
  <si>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</si>
  <si>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</si>
  <si>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</si>
  <si>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</si>
  <si>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</si>
  <si>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</si>
  <si>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</si>
  <si>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</si>
  <si>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</si>
  <si>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</si>
  <si>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</si>
  <si>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</si>
  <si>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</si>
  <si>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</si>
  <si>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</si>
  <si>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</si>
  <si>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</si>
  <si>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</si>
  <si>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</si>
  <si>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</si>
  <si>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</si>
  <si>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</si>
  <si>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</si>
  <si>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</si>
  <si>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</si>
  <si>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</si>
  <si>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</si>
  <si>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</si>
  <si>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</si>
  <si>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</si>
  <si>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</si>
  <si>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</si>
  <si>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</si>
  <si>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</si>
  <si>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</si>
  <si>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</si>
  <si>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</si>
  <si>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</si>
  <si>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</si>
  <si>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</si>
  <si>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</si>
  <si>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</si>
  <si>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</si>
  <si>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</si>
  <si>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</si>
  <si>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</si>
  <si>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</si>
  <si>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</si>
  <si>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</si>
  <si>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</si>
  <si>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</si>
  <si>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</si>
  <si>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</si>
  <si>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</si>
  <si>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</si>
  <si>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</si>
  <si>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</si>
  <si>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</si>
  <si>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</si>
  <si>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</si>
  <si>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</si>
  <si>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</si>
  <si>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</si>
  <si>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</si>
  <si>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</si>
  <si>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</si>
  <si>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</si>
  <si>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</si>
  <si>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</si>
  <si>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</si>
  <si>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</si>
  <si>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</si>
  <si>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</si>
  <si>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</si>
  <si>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</si>
  <si>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</si>
  <si>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</si>
  <si>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</si>
  <si>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</si>
  <si>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</si>
  <si>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</si>
  <si>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</si>
  <si>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</si>
  <si>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</si>
  <si>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</si>
  <si>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</si>
  <si>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</si>
  <si>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</si>
  <si>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</si>
  <si>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</si>
  <si>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</si>
  <si>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</si>
  <si>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</si>
  <si>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</si>
  <si>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</si>
  <si>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</si>
  <si>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</si>
  <si>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</si>
  <si>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</si>
  <si>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</si>
  <si>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</si>
  <si>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</si>
  <si>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</si>
  <si>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</si>
  <si>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</si>
  <si>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</si>
  <si>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</si>
  <si>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</si>
  <si>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</si>
  <si>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</si>
  <si>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</si>
  <si>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</si>
  <si>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</si>
  <si>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</si>
  <si>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</si>
  <si>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</si>
  <si>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</si>
  <si>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</si>
  <si>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</si>
  <si>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</si>
  <si>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</si>
  <si>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</si>
  <si>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</si>
  <si>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</si>
  <si>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</si>
  <si>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</si>
  <si>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</si>
  <si>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</si>
  <si>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</si>
  <si>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</si>
  <si>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</si>
  <si>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</si>
  <si>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</si>
  <si>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</si>
  <si>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</si>
  <si>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</si>
  <si>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</si>
  <si>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</si>
  <si>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</si>
  <si>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</si>
  <si>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</si>
  <si>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</si>
  <si>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</si>
  <si>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</si>
  <si>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</si>
  <si>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</si>
  <si>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</si>
  <si>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</si>
  <si>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</si>
  <si>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</si>
  <si>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</si>
  <si>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</si>
  <si>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</si>
  <si>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</si>
  <si>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</si>
  <si>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</si>
  <si>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</si>
  <si>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</si>
  <si>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</si>
  <si>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</si>
  <si>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</si>
  <si>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</si>
  <si>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</si>
  <si>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</si>
  <si>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</si>
  <si>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</si>
  <si>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</si>
  <si>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</si>
  <si>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</si>
  <si>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</si>
  <si>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</si>
  <si>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</si>
  <si>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</si>
  <si>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</si>
  <si>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</si>
  <si>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</si>
  <si>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</si>
  <si>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</si>
  <si>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</si>
  <si>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</si>
  <si>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</si>
  <si>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</si>
  <si>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</si>
  <si>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</si>
  <si>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</si>
  <si>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</si>
  <si>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</si>
  <si>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</si>
  <si>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</si>
  <si>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</si>
  <si>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</si>
  <si>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</si>
  <si>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</si>
  <si>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</si>
  <si>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</si>
  <si>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</si>
  <si>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</si>
  <si>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</si>
  <si>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</si>
  <si>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</si>
  <si>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</si>
  <si>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</si>
  <si>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</si>
  <si>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</si>
  <si>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</si>
  <si>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</si>
  <si>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</si>
  <si>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</si>
  <si>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</si>
  <si>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</si>
  <si>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</si>
  <si>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</si>
  <si>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</si>
  <si>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</si>
  <si>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</si>
  <si>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</si>
  <si>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</si>
  <si>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</si>
  <si>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</si>
  <si>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</si>
  <si>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</si>
  <si>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</si>
  <si>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</si>
  <si>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</si>
  <si>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</si>
  <si>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</si>
  <si>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</si>
  <si>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</si>
  <si>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</si>
  <si>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</si>
  <si>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</si>
  <si>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</si>
  <si>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</si>
  <si>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</si>
  <si>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</si>
  <si>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</si>
  <si>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</si>
  <si>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</si>
  <si>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</si>
  <si>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</si>
  <si>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</si>
  <si>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</si>
  <si>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</si>
  <si>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</si>
  <si>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</si>
  <si>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</si>
  <si>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</si>
  <si>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</si>
  <si>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</si>
  <si>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</si>
  <si>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</si>
  <si>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</si>
  <si>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</si>
  <si>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</si>
  <si>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</si>
  <si>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</si>
  <si>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</si>
  <si>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</si>
  <si>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</si>
  <si>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</si>
  <si>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</si>
  <si>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</si>
  <si>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</si>
  <si>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</si>
  <si>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</si>
  <si>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</si>
  <si>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</si>
  <si>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</si>
  <si>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</si>
  <si>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</si>
  <si>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</si>
  <si>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</si>
  <si>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</si>
  <si>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</si>
  <si>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</si>
  <si>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</si>
  <si>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</si>
  <si>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</si>
  <si>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</si>
  <si>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</si>
  <si>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</si>
  <si>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</si>
  <si>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</si>
  <si>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</si>
  <si>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</si>
  <si>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</si>
  <si>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</si>
  <si>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</si>
  <si>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</si>
  <si>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</si>
  <si>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</si>
  <si>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</si>
  <si>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</si>
  <si>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</si>
  <si>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</si>
  <si>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</si>
  <si>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</si>
  <si>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</si>
  <si>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</si>
  <si>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</si>
  <si>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</si>
  <si>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</si>
  <si>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</si>
  <si>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</si>
  <si>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</si>
  <si>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</si>
  <si>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</si>
  <si>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</si>
  <si>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</si>
  <si>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</si>
  <si>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</si>
  <si>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</si>
  <si>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</si>
  <si>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</si>
  <si>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</si>
  <si>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</si>
  <si>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</si>
  <si>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</si>
  <si>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</si>
  <si>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</si>
  <si>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</si>
  <si>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</si>
  <si>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</si>
  <si>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</si>
  <si>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</si>
  <si>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</si>
  <si>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</si>
  <si>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</si>
  <si>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</si>
  <si>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</si>
  <si>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</si>
  <si>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</si>
  <si>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</si>
  <si>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</si>
  <si>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</si>
  <si>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</si>
  <si>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</si>
  <si>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</si>
  <si>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</si>
  <si>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</si>
  <si>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</si>
  <si>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</si>
  <si>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</si>
  <si>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</si>
  <si>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</si>
  <si>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</si>
  <si>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</si>
  <si>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</si>
  <si>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</si>
  <si>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</si>
  <si>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</si>
  <si>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</si>
  <si>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</si>
  <si>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</si>
  <si>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</si>
  <si>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</si>
  <si>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</si>
  <si>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</si>
  <si>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</si>
  <si>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</si>
  <si>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</si>
  <si>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</si>
  <si>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</si>
  <si>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</si>
  <si>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</si>
  <si>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</si>
  <si>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</si>
  <si>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</si>
  <si>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</si>
  <si>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</si>
  <si>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</si>
  <si>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</si>
  <si>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</si>
  <si>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</si>
  <si>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</si>
  <si>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</si>
  <si>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</si>
  <si>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</si>
  <si>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</si>
  <si>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</si>
  <si>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</si>
  <si>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</si>
  <si>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</si>
  <si>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</si>
  <si>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</si>
  <si>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</si>
  <si>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</si>
  <si>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</si>
  <si>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</si>
  <si>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</si>
  <si>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</si>
  <si>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</si>
  <si>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</si>
  <si>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</si>
  <si>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</si>
  <si>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</si>
  <si>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</si>
  <si>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</si>
  <si>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</si>
  <si>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</si>
  <si>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</si>
  <si>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</si>
  <si>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</si>
  <si>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</si>
  <si>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</si>
  <si>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</si>
  <si>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</si>
  <si>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</si>
  <si>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</si>
  <si>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</si>
  <si>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</si>
  <si>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</si>
  <si>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</si>
  <si>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</si>
  <si>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</si>
  <si>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</si>
  <si>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</si>
  <si>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</si>
  <si>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</si>
  <si>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</si>
  <si>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</si>
  <si>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</si>
  <si>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</si>
  <si>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</si>
  <si>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</si>
  <si>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</si>
  <si>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</si>
  <si>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</si>
  <si>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</si>
  <si>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</si>
  <si>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</si>
  <si>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</si>
  <si>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</si>
  <si>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</si>
  <si>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</si>
  <si>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</si>
  <si>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</si>
  <si>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</si>
  <si>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</si>
  <si>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</si>
  <si>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</si>
  <si>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</si>
  <si>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</si>
  <si>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</si>
  <si>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</si>
  <si>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</si>
  <si>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</si>
  <si>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</si>
  <si>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</si>
  <si>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</si>
  <si>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</si>
  <si>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</si>
  <si>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</si>
  <si>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</si>
  <si>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</si>
  <si>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</si>
  <si>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</si>
  <si>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</si>
  <si>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</si>
  <si>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</si>
  <si>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</si>
  <si>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</si>
  <si>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</si>
  <si>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</si>
  <si>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</si>
  <si>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</si>
  <si>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</si>
  <si>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</si>
  <si>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</si>
  <si>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</si>
  <si>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</si>
  <si>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</si>
  <si>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</si>
  <si>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</si>
  <si>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</si>
  <si>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</si>
  <si>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</si>
  <si>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</si>
  <si>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</si>
  <si>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</si>
  <si>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</si>
  <si>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</si>
  <si>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</si>
  <si>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</si>
  <si>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</si>
  <si>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</si>
  <si>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</si>
  <si>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</si>
  <si>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</si>
  <si>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</si>
  <si>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</si>
  <si>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</si>
  <si>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</si>
  <si>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</si>
  <si>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</si>
  <si>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</si>
  <si>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</si>
  <si>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</si>
  <si>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</si>
  <si>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</si>
  <si>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</si>
  <si>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</si>
  <si>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</si>
  <si>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</si>
  <si>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</si>
  <si>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</si>
  <si>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</si>
  <si>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</si>
  <si>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</si>
  <si>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</si>
  <si>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</si>
  <si>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</si>
  <si>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</si>
  <si>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</si>
  <si>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</si>
  <si>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</si>
  <si>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</si>
  <si>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</si>
  <si>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</si>
  <si>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</si>
  <si>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</si>
  <si>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</si>
  <si>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</si>
  <si>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</si>
  <si>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</si>
  <si>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</si>
  <si>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</si>
  <si>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</si>
  <si>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</si>
  <si>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</si>
  <si>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</si>
  <si>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</si>
  <si>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</si>
  <si>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</si>
  <si>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</si>
  <si>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</si>
  <si>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</si>
  <si>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</si>
  <si>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</si>
  <si>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</si>
  <si>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</si>
  <si>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</si>
  <si>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</si>
  <si>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</si>
  <si>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</si>
  <si>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</si>
  <si>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</si>
  <si>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</si>
  <si>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</si>
  <si>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</si>
  <si>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</si>
  <si>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</si>
  <si>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</si>
  <si>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</si>
  <si>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</si>
  <si>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</si>
  <si>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</si>
  <si>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</si>
  <si>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</si>
  <si>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</si>
  <si>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</si>
  <si>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</si>
  <si>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</si>
  <si>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</si>
  <si>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</si>
  <si>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</si>
  <si>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</si>
  <si>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</si>
  <si>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</si>
  <si>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</si>
  <si>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</si>
  <si>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</si>
  <si>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</si>
  <si>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</si>
  <si>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</si>
  <si>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</si>
  <si>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</si>
  <si>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</si>
  <si>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</si>
  <si>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</si>
  <si>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</si>
  <si>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</si>
  <si>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</si>
  <si>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</si>
  <si>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</si>
  <si>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</si>
  <si>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</si>
  <si>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</si>
  <si>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</si>
  <si>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</si>
  <si>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</si>
  <si>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</si>
  <si>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</si>
  <si>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</si>
  <si>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</si>
  <si>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</si>
  <si>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</si>
  <si>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</si>
  <si>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</si>
  <si>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</si>
  <si>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</si>
  <si>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</si>
  <si>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</si>
  <si>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</si>
  <si>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</si>
  <si>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</si>
  <si>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</si>
  <si>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</si>
  <si>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</si>
  <si>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</si>
  <si>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</si>
  <si>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</si>
  <si>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</si>
  <si>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</si>
  <si>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</si>
  <si>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</si>
  <si>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</si>
  <si>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</si>
  <si>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</si>
  <si>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</si>
  <si>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</si>
  <si>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</si>
  <si>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</si>
  <si>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</si>
  <si>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</si>
  <si>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</si>
  <si>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</si>
  <si>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</si>
  <si>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</si>
  <si>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</si>
  <si>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</si>
  <si>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</si>
  <si>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</si>
  <si>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</si>
  <si>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</si>
  <si>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</si>
  <si>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</si>
  <si>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</si>
  <si>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</si>
  <si>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</si>
  <si>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</si>
  <si>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</si>
  <si>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</si>
  <si>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</si>
  <si>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</si>
  <si>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</si>
  <si>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</si>
  <si>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</si>
  <si>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</si>
  <si>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</si>
  <si>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</si>
  <si>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</si>
  <si>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</si>
  <si>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</si>
  <si>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</si>
  <si>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</si>
  <si>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</si>
  <si>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</si>
  <si>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</si>
  <si>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</si>
  <si>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</si>
  <si>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</si>
  <si>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</si>
  <si>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</si>
  <si>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</si>
  <si>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</si>
  <si>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</si>
  <si>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</si>
  <si>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</si>
  <si>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</si>
  <si>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</si>
  <si>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</si>
  <si>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</si>
  <si>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</si>
  <si>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</si>
  <si>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</si>
  <si>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</si>
  <si>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</si>
  <si>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</si>
  <si>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</si>
  <si>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</si>
  <si>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</si>
  <si>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</si>
  <si>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</si>
  <si>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</si>
  <si>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</si>
  <si>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</si>
  <si>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</si>
  <si>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</si>
  <si>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</si>
  <si>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</si>
  <si>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</si>
  <si>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</si>
  <si>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</si>
  <si>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</si>
  <si>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</si>
  <si>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</si>
  <si>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</si>
  <si>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</si>
  <si>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</si>
  <si>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</si>
  <si>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</si>
  <si>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</si>
  <si>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</si>
  <si>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</si>
  <si>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</si>
  <si>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</si>
  <si>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</si>
  <si>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</si>
  <si>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</si>
  <si>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</si>
  <si>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</si>
  <si>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</si>
  <si>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</si>
  <si>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</si>
  <si>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</si>
  <si>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</si>
  <si>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</si>
  <si>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</si>
  <si>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</si>
  <si>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</si>
  <si>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</si>
  <si>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</si>
  <si>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</si>
  <si>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</si>
  <si>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</si>
  <si>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</si>
  <si>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</si>
  <si>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</si>
  <si>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</si>
  <si>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</si>
  <si>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</si>
  <si>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</si>
  <si>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</si>
  <si>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</si>
  <si>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</si>
  <si>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</si>
  <si>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</si>
  <si>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</si>
  <si>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</si>
  <si>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</si>
  <si>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</si>
  <si>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</si>
  <si>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</si>
  <si>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</si>
  <si>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</si>
  <si>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</si>
  <si>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</si>
  <si>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</si>
  <si>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</si>
  <si>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</si>
  <si>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</si>
  <si>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</si>
  <si>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</si>
  <si>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</si>
  <si>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</si>
  <si>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</si>
  <si>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</si>
  <si>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</si>
  <si>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</si>
  <si>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</si>
  <si>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</si>
  <si>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</si>
  <si>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</si>
  <si>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</si>
  <si>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</si>
  <si>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</si>
  <si>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</si>
  <si>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</si>
  <si>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</si>
  <si>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</si>
  <si>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</si>
  <si>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</si>
  <si>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</si>
  <si>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</si>
  <si>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</si>
  <si>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</si>
  <si>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</si>
  <si>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</si>
  <si>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</si>
  <si>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</si>
  <si>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</si>
  <si>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</si>
  <si>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</si>
  <si>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</si>
  <si>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</si>
  <si>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</si>
  <si>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</si>
  <si>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</si>
  <si>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</si>
  <si>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</si>
  <si>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</si>
  <si>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</si>
  <si>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</si>
  <si>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</si>
  <si>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</si>
  <si>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</si>
  <si>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</si>
  <si>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</si>
  <si>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</si>
  <si>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</si>
  <si>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</si>
  <si>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</si>
  <si>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</si>
  <si>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</si>
  <si>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</si>
  <si>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</si>
  <si>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</si>
  <si>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</si>
  <si>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</si>
  <si>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</si>
  <si>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</si>
  <si>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</si>
  <si>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</si>
  <si>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</si>
  <si>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</si>
  <si>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</si>
  <si>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</si>
  <si>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</si>
  <si>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</si>
  <si>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</si>
  <si>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</si>
  <si>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</si>
  <si>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</si>
  <si>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</si>
  <si>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</si>
  <si>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</si>
  <si>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</si>
  <si>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</si>
  <si>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</si>
  <si>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</si>
  <si>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</si>
  <si>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</si>
  <si>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</si>
  <si>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</si>
  <si>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</si>
  <si>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</si>
  <si>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</si>
  <si>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</si>
  <si>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</si>
  <si>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</si>
  <si>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</si>
  <si>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</si>
  <si>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</si>
  <si>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</si>
  <si>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</si>
  <si>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</si>
  <si>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</si>
  <si>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</si>
  <si>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</si>
  <si>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</si>
  <si>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</si>
  <si>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</si>
  <si>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</si>
  <si>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</si>
  <si>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</si>
  <si>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</si>
  <si>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</si>
  <si>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</si>
  <si>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</si>
  <si>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</si>
  <si>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</si>
  <si>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</si>
  <si>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</si>
  <si>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</si>
  <si>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</si>
  <si>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</si>
  <si>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</si>
  <si>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</si>
  <si>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</si>
  <si>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</si>
  <si>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</si>
  <si>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</si>
  <si>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</si>
  <si>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</si>
  <si>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</si>
  <si>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</si>
  <si>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</si>
  <si>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</si>
  <si>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</si>
  <si>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</si>
  <si>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</si>
  <si>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</si>
  <si>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</si>
  <si>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</si>
  <si>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</si>
  <si>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</si>
  <si>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</si>
  <si>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</si>
  <si>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</si>
  <si>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</si>
  <si>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</si>
  <si>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</si>
  <si>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</si>
  <si>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</si>
  <si>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</si>
  <si>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</si>
  <si>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</si>
  <si>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</si>
  <si>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</si>
  <si>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</si>
  <si>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</si>
  <si>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</si>
  <si>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</si>
  <si>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</si>
  <si>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</si>
  <si>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</si>
  <si>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</si>
  <si>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</si>
  <si>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</si>
  <si>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</si>
  <si>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</si>
  <si>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</si>
  <si>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</si>
  <si>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</si>
  <si>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</si>
  <si>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</si>
  <si>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</si>
  <si>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</si>
  <si>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</si>
  <si>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</si>
  <si>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</si>
  <si>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</si>
  <si>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</si>
  <si>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</si>
  <si>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</si>
  <si>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</si>
  <si>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</si>
  <si>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</si>
  <si>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</si>
  <si>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</si>
  <si>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</si>
  <si>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</si>
  <si>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</si>
  <si>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</si>
  <si>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</si>
  <si>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</si>
  <si>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</si>
  <si>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</si>
  <si>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</si>
  <si>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</si>
  <si>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</si>
  <si>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</si>
  <si>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</si>
  <si>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</si>
  <si>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</si>
  <si>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</si>
  <si>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</si>
  <si>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</si>
  <si>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</si>
  <si>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</si>
  <si>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</si>
  <si>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</si>
  <si>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</si>
  <si>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</si>
  <si>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</si>
  <si>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</si>
  <si>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</si>
  <si>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</si>
  <si>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</si>
  <si>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</si>
  <si>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</si>
  <si>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</si>
  <si>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</si>
  <si>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</si>
  <si>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</si>
  <si>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</si>
  <si>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</si>
  <si>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</si>
  <si>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</si>
  <si>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</si>
  <si>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</si>
  <si>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</si>
  <si>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</si>
  <si>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</si>
  <si>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</si>
  <si>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</si>
  <si>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</si>
  <si>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</si>
  <si>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</si>
  <si>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</si>
  <si>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</si>
  <si>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</si>
  <si>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</si>
  <si>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</si>
  <si>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</si>
  <si>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</si>
  <si>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</si>
  <si>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</si>
  <si>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</si>
  <si>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</si>
  <si>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</si>
  <si>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</si>
  <si>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</si>
  <si>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</si>
  <si>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</si>
  <si>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</si>
  <si>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</si>
  <si>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</si>
  <si>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</si>
  <si>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</si>
  <si>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</si>
  <si>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</si>
  <si>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</si>
  <si>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</si>
  <si>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</si>
  <si>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</si>
  <si>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</si>
  <si>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</si>
  <si>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</si>
  <si>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</si>
  <si>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</si>
  <si>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</si>
  <si>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</si>
  <si>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</si>
  <si>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</si>
  <si>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</si>
  <si>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</si>
  <si>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</si>
  <si>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</si>
  <si>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</si>
  <si>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</si>
  <si>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</si>
  <si>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</si>
  <si>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</si>
  <si>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</si>
  <si>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</si>
  <si>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</si>
  <si>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</si>
  <si>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</si>
  <si>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</si>
  <si>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</si>
  <si>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</si>
  <si>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</si>
  <si>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</si>
  <si>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</si>
  <si>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</si>
  <si>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</si>
  <si>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</si>
  <si>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</si>
  <si>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</si>
  <si>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</si>
  <si>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</si>
  <si>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</si>
  <si>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</si>
  <si>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</si>
  <si>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</si>
  <si>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</si>
  <si>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</si>
  <si>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</si>
  <si>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</si>
  <si>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</si>
  <si>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</si>
  <si>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</si>
  <si>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</si>
  <si>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</si>
  <si>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</si>
  <si>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</si>
  <si>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</si>
  <si>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</si>
  <si>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</si>
  <si>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</si>
  <si>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</si>
  <si>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</si>
  <si>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</si>
  <si>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</si>
  <si>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</si>
  <si>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</si>
  <si>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</si>
  <si>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</si>
  <si>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</si>
  <si>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</si>
  <si>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</si>
  <si>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</si>
  <si>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</si>
  <si>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</si>
  <si>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</si>
  <si>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</si>
  <si>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</si>
  <si>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</si>
  <si>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</si>
  <si>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</si>
  <si>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</si>
  <si>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</si>
  <si>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</si>
  <si>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</si>
  <si>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</si>
  <si>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</si>
  <si>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</si>
  <si>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</si>
  <si>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</si>
  <si>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</si>
  <si>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</si>
  <si>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</si>
  <si>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</si>
  <si>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</si>
  <si>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</si>
  <si>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</si>
  <si>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</si>
  <si>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</si>
  <si>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</si>
  <si>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</si>
  <si>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</si>
  <si>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</si>
  <si>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</si>
  <si>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</si>
  <si>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</si>
  <si>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</si>
  <si>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</si>
  <si>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</si>
  <si>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</si>
  <si>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</si>
  <si>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</si>
  <si>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</si>
  <si>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</si>
  <si>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</si>
  <si>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</si>
  <si>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</si>
  <si>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</si>
  <si>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</si>
  <si>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</si>
  <si>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</si>
  <si>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</si>
  <si>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</si>
  <si>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</si>
  <si>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</si>
  <si>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</si>
  <si>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</si>
  <si>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</si>
  <si>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</si>
  <si>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</si>
  <si>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</si>
  <si>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</si>
  <si>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</si>
  <si>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</si>
  <si>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</si>
  <si>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</si>
  <si>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</si>
  <si>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</si>
  <si>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</si>
  <si>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</si>
  <si>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</si>
  <si>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</si>
  <si>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</si>
  <si>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</si>
  <si>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</si>
  <si>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</si>
  <si>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</si>
  <si>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</si>
  <si>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</si>
  <si>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</si>
  <si>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</si>
  <si>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</si>
  <si>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</si>
  <si>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</si>
  <si>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</si>
  <si>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</si>
  <si>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</si>
  <si>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</si>
  <si>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</si>
  <si>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</si>
  <si>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</si>
  <si>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</si>
  <si>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</si>
  <si>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</si>
  <si>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</si>
  <si>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</si>
  <si>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</si>
  <si>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</si>
  <si>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</si>
  <si>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</si>
  <si>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</si>
  <si>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</si>
  <si>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</si>
  <si>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</si>
  <si>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</si>
  <si>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</si>
  <si>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</si>
  <si>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</si>
  <si>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</si>
  <si>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</si>
  <si>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</si>
  <si>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</si>
  <si>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</si>
  <si>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</si>
  <si>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</si>
  <si>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</si>
  <si>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</si>
  <si>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</si>
  <si>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</si>
  <si>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</si>
  <si>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</si>
  <si>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</si>
  <si>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</si>
  <si>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</si>
  <si>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</si>
  <si>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</si>
  <si>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</si>
  <si>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</si>
  <si>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</si>
  <si>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</si>
  <si>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</si>
  <si>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</si>
  <si>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</si>
  <si>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</si>
  <si>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</si>
  <si>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</si>
  <si>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</si>
  <si>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</si>
  <si>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</si>
  <si>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</si>
  <si>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</si>
  <si>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</si>
  <si>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</si>
  <si>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</si>
  <si>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</si>
  <si>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</si>
  <si>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</si>
  <si>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</si>
  <si>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</si>
  <si>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</si>
  <si>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</si>
  <si>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</si>
  <si>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</si>
  <si>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</si>
  <si>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</si>
  <si>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</si>
  <si>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</si>
  <si>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</si>
  <si>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</si>
  <si>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</si>
  <si>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</si>
  <si>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</si>
  <si>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</si>
  <si>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</si>
  <si>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</si>
  <si>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</si>
  <si>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</si>
  <si>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</si>
  <si>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</si>
  <si>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</si>
  <si>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</si>
  <si>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</si>
  <si>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</si>
  <si>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</si>
  <si>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</si>
  <si>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</si>
  <si>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</si>
  <si>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</si>
  <si>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</si>
  <si>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</si>
  <si>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</si>
  <si>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</si>
  <si>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</si>
  <si>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</si>
  <si>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</si>
  <si>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</si>
  <si>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</si>
  <si>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</si>
  <si>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</si>
  <si>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</si>
  <si>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</si>
  <si>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</si>
  <si>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</si>
  <si>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</si>
  <si>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</si>
  <si>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</si>
  <si>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</si>
  <si>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</si>
  <si>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</si>
  <si>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</si>
  <si>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</si>
  <si>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</si>
  <si>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</si>
  <si>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</si>
  <si>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</si>
  <si>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</si>
  <si>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</si>
  <si>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</si>
  <si>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</si>
  <si>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</si>
  <si>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</si>
  <si>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</si>
  <si>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</si>
  <si>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</si>
  <si>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</si>
  <si>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</si>
  <si>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</si>
  <si>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</si>
  <si>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</si>
  <si>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</si>
  <si>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</si>
  <si>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</si>
  <si>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</si>
  <si>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</si>
  <si>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</si>
  <si>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</si>
  <si>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</si>
  <si>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</si>
  <si>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</si>
  <si>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</si>
  <si>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</si>
  <si>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</si>
  <si>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</si>
  <si>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</si>
  <si>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</si>
  <si>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</si>
  <si>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</si>
  <si>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</si>
  <si>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</si>
  <si>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</si>
  <si>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</si>
  <si>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</si>
  <si>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</si>
  <si>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</si>
  <si>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</si>
  <si>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</si>
  <si>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</si>
  <si>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</si>
  <si>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</si>
  <si>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</si>
  <si>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</si>
  <si>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</si>
  <si>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</si>
  <si>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</si>
  <si>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</si>
  <si>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</si>
  <si>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</si>
  <si>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</si>
  <si>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</si>
  <si>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</si>
  <si>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</si>
  <si>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</si>
  <si>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</si>
  <si>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</si>
  <si>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</si>
  <si>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</si>
  <si>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</si>
  <si>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</si>
  <si>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</si>
  <si>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</si>
  <si>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</si>
  <si>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</si>
  <si>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</si>
  <si>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</si>
  <si>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</si>
  <si>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</si>
  <si>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</si>
  <si>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</si>
  <si>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</si>
  <si>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</si>
  <si>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</si>
  <si>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</si>
  <si>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</si>
  <si>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</si>
  <si>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</si>
  <si>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</si>
  <si>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</si>
  <si>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</si>
  <si>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</si>
  <si>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</si>
  <si>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</si>
  <si>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</si>
  <si>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</si>
  <si>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</si>
  <si>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</si>
  <si>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</si>
  <si>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</si>
  <si>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</si>
  <si>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</si>
  <si>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</si>
  <si>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</si>
  <si>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</si>
  <si>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</si>
  <si>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</si>
  <si>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</si>
  <si>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</si>
  <si>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</si>
  <si>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</si>
  <si>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</si>
  <si>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</si>
  <si>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</si>
  <si>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</si>
  <si>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</si>
  <si>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</si>
  <si>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</si>
  <si>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</si>
  <si>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</si>
  <si>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</si>
  <si>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</si>
  <si>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</si>
  <si>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</si>
  <si>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</si>
  <si>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</si>
  <si>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</si>
  <si>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</si>
  <si>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</si>
  <si>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</si>
  <si>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</si>
  <si>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</si>
  <si>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</si>
  <si>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</si>
  <si>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</si>
  <si>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</si>
  <si>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</si>
  <si>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</si>
  <si>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</si>
  <si>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</si>
  <si>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</si>
  <si>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</si>
  <si>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</si>
  <si>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</si>
  <si>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</si>
  <si>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</si>
  <si>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</si>
  <si>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</si>
  <si>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</si>
  <si>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</si>
  <si>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</si>
  <si>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</si>
  <si>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</si>
  <si>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</si>
  <si>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</si>
  <si>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</si>
  <si>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</si>
  <si>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</si>
  <si>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</si>
  <si>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</si>
  <si>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</si>
  <si>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</si>
  <si>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</si>
  <si>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</si>
  <si>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</si>
  <si>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</si>
  <si>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</si>
  <si>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</si>
  <si>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</si>
  <si>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</si>
  <si>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</si>
  <si>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</si>
  <si>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</si>
  <si>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</si>
  <si>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</si>
  <si>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</si>
  <si>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</si>
  <si>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</si>
  <si>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</si>
  <si>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</si>
  <si>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</si>
  <si>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</si>
  <si>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</si>
  <si>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</si>
  <si>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</si>
  <si>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</si>
  <si>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</si>
  <si>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</si>
  <si>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</si>
  <si>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</si>
  <si>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</si>
  <si>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</si>
  <si>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</si>
  <si>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</si>
  <si>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</si>
  <si>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</si>
  <si>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</si>
  <si>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</si>
  <si>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</si>
  <si>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</si>
  <si>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</si>
  <si>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</si>
  <si>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</si>
  <si>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</si>
  <si>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</si>
  <si>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</si>
  <si>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</si>
  <si>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</si>
  <si>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</si>
  <si>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</si>
  <si>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</si>
  <si>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</si>
  <si>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</si>
  <si>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</si>
  <si>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</si>
  <si>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</si>
  <si>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</si>
  <si>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</si>
  <si>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</si>
  <si>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</si>
  <si>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</si>
  <si>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</si>
  <si>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</si>
  <si>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</si>
  <si>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</si>
  <si>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</si>
  <si>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</si>
  <si>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</si>
  <si>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</si>
  <si>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</si>
  <si>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</si>
  <si>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</si>
  <si>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</si>
  <si>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</si>
  <si>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</si>
  <si>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</si>
  <si>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</si>
  <si>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</si>
  <si>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</si>
  <si>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</si>
  <si>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</si>
  <si>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</si>
  <si>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</si>
  <si>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</si>
  <si>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</si>
  <si>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</si>
  <si>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</si>
  <si>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</si>
  <si>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</si>
  <si>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</si>
  <si>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</si>
  <si>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</si>
  <si>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</si>
  <si>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</si>
  <si>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</si>
  <si>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</si>
  <si>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</si>
  <si>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</si>
  <si>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</si>
  <si>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</si>
  <si>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</si>
  <si>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</si>
  <si>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</si>
  <si>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</si>
  <si>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</si>
  <si>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</si>
  <si>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</si>
  <si>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</si>
  <si>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</si>
  <si>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</si>
  <si>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</si>
  <si>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</si>
  <si>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</si>
  <si>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</si>
  <si>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</si>
  <si>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</si>
  <si>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</si>
  <si>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</si>
  <si>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</si>
  <si>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</si>
  <si>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</si>
  <si>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</si>
  <si>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</si>
  <si>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</si>
  <si>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</si>
  <si>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</si>
  <si>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</si>
  <si>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</si>
  <si>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</si>
  <si>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</si>
  <si>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</si>
  <si>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</si>
  <si>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</si>
  <si>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</si>
  <si>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</si>
  <si>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</si>
  <si>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</si>
  <si>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</si>
  <si>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</si>
  <si>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</si>
  <si>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</si>
  <si>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</si>
  <si>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</si>
  <si>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</si>
  <si>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</si>
  <si>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</si>
  <si>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</si>
  <si>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</si>
  <si>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</si>
  <si>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</si>
  <si>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</si>
  <si>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</si>
  <si>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</si>
  <si>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</si>
  <si>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</si>
  <si>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</si>
  <si>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</si>
  <si>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</si>
  <si>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</si>
  <si>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</si>
  <si>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</si>
  <si>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</si>
  <si>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</si>
  <si>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</si>
  <si>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</si>
  <si>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</si>
  <si>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</si>
  <si>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</si>
  <si>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</si>
  <si>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</si>
  <si>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</si>
  <si>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</si>
  <si>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</si>
  <si>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</si>
  <si>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</si>
  <si>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</si>
  <si>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</si>
  <si>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</si>
  <si>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</si>
  <si>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</si>
  <si>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</si>
  <si>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</si>
  <si>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</si>
  <si>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</si>
  <si>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</si>
  <si>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</si>
  <si>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</si>
  <si>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</si>
  <si>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</si>
  <si>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</si>
  <si>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</si>
  <si>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</si>
  <si>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</si>
  <si>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</si>
  <si>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</si>
  <si>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</si>
  <si>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</si>
  <si>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</si>
  <si>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</si>
  <si>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</si>
  <si>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</si>
  <si>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</si>
  <si>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</si>
  <si>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</si>
  <si>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</si>
  <si>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</si>
  <si>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</si>
  <si>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</si>
  <si>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</si>
  <si>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</si>
  <si>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</si>
  <si>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</si>
  <si>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</si>
  <si>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</si>
  <si>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</si>
  <si>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</si>
  <si>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</si>
  <si>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</si>
  <si>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</si>
  <si>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</si>
  <si>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</si>
  <si>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</si>
  <si>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</si>
  <si>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</si>
  <si>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</si>
  <si>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</si>
  <si>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</si>
  <si>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</si>
  <si>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</si>
  <si>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</si>
  <si>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</si>
  <si>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</si>
  <si>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</si>
  <si>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</si>
  <si>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</si>
  <si>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</si>
  <si>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</si>
  <si>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</si>
  <si>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</si>
  <si>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</si>
  <si>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</si>
  <si>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</si>
  <si>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</si>
  <si>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</si>
  <si>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</si>
  <si>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</si>
  <si>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</si>
  <si>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</si>
  <si>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</si>
  <si>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</si>
  <si>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</si>
  <si>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</si>
  <si>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</si>
  <si>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</si>
  <si>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</si>
  <si>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</si>
  <si>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</si>
  <si>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</si>
  <si>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</si>
  <si>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</si>
  <si>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</si>
  <si>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</si>
  <si>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</si>
  <si>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</si>
  <si>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</si>
  <si>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</si>
  <si>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</si>
  <si>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</si>
  <si>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</si>
  <si>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</si>
  <si>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</si>
  <si>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</si>
  <si>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</si>
  <si>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</si>
  <si>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</si>
  <si>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</si>
  <si>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</si>
  <si>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</si>
  <si>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</si>
  <si>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</si>
  <si>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</si>
  <si>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</si>
  <si>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</si>
  <si>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</si>
  <si>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</si>
  <si>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</si>
  <si>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</si>
  <si>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</si>
  <si>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</si>
  <si>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</si>
  <si>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</si>
  <si>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</si>
  <si>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</si>
  <si>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</si>
  <si>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</si>
  <si>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</si>
  <si>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</si>
  <si>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</si>
  <si>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</si>
  <si>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</si>
  <si>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</si>
  <si>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</si>
  <si>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</si>
  <si>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</si>
  <si>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</si>
  <si>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</si>
  <si>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</si>
  <si>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</si>
  <si>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</si>
  <si>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</si>
  <si>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</si>
  <si>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</si>
  <si>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</si>
  <si>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</si>
  <si>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</si>
  <si>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</si>
  <si>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</si>
  <si>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</si>
  <si>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</si>
  <si>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</si>
  <si>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</si>
  <si>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</si>
  <si>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</si>
  <si>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</si>
  <si>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</si>
  <si>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</si>
  <si>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</si>
  <si>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</si>
  <si>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</si>
  <si>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</si>
  <si>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</si>
  <si>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</si>
  <si>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</si>
  <si>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</si>
  <si>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</si>
  <si>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</si>
  <si>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</si>
  <si>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</si>
  <si>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</si>
  <si>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</si>
  <si>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</si>
  <si>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</si>
  <si>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</si>
  <si>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</si>
  <si>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</si>
  <si>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</si>
  <si>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</si>
  <si>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</si>
  <si>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</si>
  <si>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</si>
  <si>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</si>
  <si>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</si>
  <si>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</si>
  <si>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</si>
  <si>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</si>
  <si>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</si>
  <si>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</si>
  <si>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</si>
  <si>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</si>
  <si>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</si>
  <si>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</si>
  <si>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</si>
  <si>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</si>
  <si>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</si>
  <si>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</si>
  <si>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</si>
  <si>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</si>
  <si>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</si>
  <si>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</si>
  <si>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</si>
  <si>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</si>
  <si>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</si>
  <si>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</si>
  <si>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</si>
  <si>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</si>
  <si>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</si>
  <si>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</si>
  <si>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</si>
  <si>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</si>
  <si>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</si>
  <si>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</si>
  <si>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</si>
  <si>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</si>
  <si>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</si>
  <si>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</si>
  <si>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</si>
  <si>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</si>
  <si>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</si>
  <si>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</si>
  <si>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</si>
  <si>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</si>
  <si>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</si>
  <si>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</si>
  <si>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</si>
  <si>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</si>
  <si>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</si>
  <si>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</si>
  <si>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</si>
  <si>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</si>
  <si>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</si>
  <si>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</si>
  <si>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</si>
  <si>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</si>
  <si>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</si>
  <si>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</si>
  <si>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</si>
  <si>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</si>
  <si>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</si>
  <si>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</si>
  <si>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</si>
  <si>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</si>
  <si>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</si>
  <si>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</si>
  <si>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</si>
  <si>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</si>
  <si>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</si>
  <si>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</si>
  <si>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</si>
  <si>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</si>
  <si>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</si>
  <si>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</si>
  <si>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</si>
  <si>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</si>
  <si>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</si>
  <si>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</si>
  <si>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</si>
  <si>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</si>
  <si>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</si>
  <si>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</si>
  <si>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</si>
  <si>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</si>
  <si>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</si>
  <si>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</si>
  <si>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</si>
  <si>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</si>
  <si>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</si>
  <si>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</si>
  <si>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</si>
  <si>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</si>
  <si>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</si>
  <si>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</si>
  <si>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</si>
  <si>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</si>
  <si>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</si>
  <si>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</si>
  <si>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</si>
  <si>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</si>
  <si>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</si>
  <si>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</si>
  <si>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</si>
  <si>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</si>
  <si>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</si>
  <si>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</si>
  <si>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</si>
  <si>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</si>
  <si>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</si>
  <si>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</si>
  <si>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</si>
  <si>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</si>
  <si>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</si>
  <si>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</si>
  <si>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</si>
  <si>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</si>
  <si>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</si>
  <si>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</si>
  <si>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</si>
  <si>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</si>
  <si>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</si>
  <si>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</si>
  <si>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</si>
  <si>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</si>
  <si>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</si>
  <si>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</si>
  <si>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</si>
  <si>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</si>
  <si>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</si>
  <si>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</si>
  <si>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</si>
  <si>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</si>
  <si>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</si>
  <si>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</si>
  <si>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</si>
  <si>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</si>
  <si>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</si>
  <si>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</si>
  <si>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</si>
  <si>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</si>
  <si>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</si>
  <si>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</si>
  <si>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</si>
  <si>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</si>
  <si>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</si>
  <si>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</si>
  <si>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</si>
  <si>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</si>
  <si>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</si>
  <si>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</si>
  <si>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</si>
  <si>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</si>
  <si>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</si>
  <si>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</si>
  <si>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</si>
  <si>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</si>
  <si>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</si>
  <si>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</si>
  <si>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</si>
  <si>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</si>
  <si>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</si>
  <si>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</si>
  <si>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</si>
  <si>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</si>
  <si>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</si>
  <si>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</si>
  <si>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</si>
  <si>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</si>
  <si>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</si>
  <si>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</si>
  <si>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</si>
  <si>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</si>
  <si>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</si>
  <si>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</si>
  <si>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</si>
  <si>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</si>
  <si>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</si>
  <si>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</si>
  <si>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</si>
  <si>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</si>
  <si>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</si>
  <si>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</si>
  <si>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</si>
  <si>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</si>
  <si>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</si>
  <si>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</si>
  <si>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</si>
  <si>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</si>
  <si>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</si>
  <si>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</si>
  <si>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</si>
  <si>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</si>
  <si>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</si>
  <si>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</si>
  <si>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</si>
  <si>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</si>
  <si>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</si>
  <si>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</si>
  <si>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</si>
  <si>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</si>
  <si>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</si>
  <si>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</si>
  <si>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</si>
  <si>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</si>
  <si>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</si>
  <si>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</si>
  <si>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</si>
  <si>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</si>
  <si>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</si>
  <si>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</si>
  <si>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</si>
  <si>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</si>
  <si>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</si>
  <si>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</si>
  <si>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</si>
  <si>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</si>
  <si>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</si>
  <si>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</si>
  <si>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</si>
  <si>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</si>
  <si>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</si>
  <si>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</si>
  <si>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</si>
  <si>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</si>
  <si>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</si>
  <si>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</si>
  <si>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</si>
  <si>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</si>
  <si>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</si>
  <si>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</si>
  <si>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</si>
  <si>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</si>
  <si>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</si>
  <si>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</si>
  <si>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</si>
  <si>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</si>
  <si>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</si>
  <si>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</si>
  <si>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</si>
  <si>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</si>
  <si>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</si>
  <si>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</si>
  <si>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</si>
  <si>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</si>
  <si>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</si>
  <si>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</si>
  <si>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</si>
  <si>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</si>
  <si>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</si>
  <si>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</si>
  <si>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</si>
  <si>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</si>
  <si>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</si>
  <si>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</si>
  <si>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</si>
  <si>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</si>
  <si>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</si>
  <si>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</si>
  <si>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</si>
  <si>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</si>
  <si>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</si>
  <si>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</si>
  <si>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</si>
  <si>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</si>
  <si>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</si>
  <si>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</si>
  <si>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</si>
  <si>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</si>
  <si>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</si>
  <si>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</si>
  <si>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</si>
  <si>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</si>
  <si>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</si>
  <si>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</si>
  <si>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</si>
  <si>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</si>
  <si>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</si>
  <si>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</si>
  <si>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</si>
  <si>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</si>
  <si>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</si>
  <si>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</si>
  <si>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</si>
  <si>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</si>
  <si>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</si>
  <si>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</si>
  <si>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</si>
  <si>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</si>
  <si>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</si>
  <si>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</si>
  <si>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</si>
  <si>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</si>
  <si>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</si>
  <si>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</si>
  <si>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</si>
  <si>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</si>
  <si>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</si>
  <si>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</si>
  <si>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</si>
  <si>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</si>
  <si>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</si>
  <si>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</si>
  <si>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</si>
  <si>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</si>
  <si>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</si>
  <si>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</si>
  <si>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</si>
  <si>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</si>
  <si>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</si>
  <si>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</si>
  <si>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</si>
  <si>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</si>
  <si>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</si>
  <si>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</si>
  <si>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</si>
  <si>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</si>
  <si>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</si>
  <si>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</si>
  <si>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</si>
  <si>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</si>
  <si>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</si>
  <si>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</si>
  <si>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</si>
  <si>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</si>
  <si>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</si>
  <si>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</si>
  <si>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</si>
  <si>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</si>
  <si>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</si>
  <si>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</si>
  <si>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</si>
  <si>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</si>
  <si>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</si>
  <si>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</si>
  <si>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</si>
  <si>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</si>
  <si>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</si>
  <si>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</si>
  <si>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</si>
  <si>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</si>
  <si>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</si>
  <si>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</si>
  <si>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</si>
  <si>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</si>
  <si>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</si>
  <si>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</si>
  <si>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</si>
  <si>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</si>
  <si>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</si>
  <si>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</si>
  <si>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</si>
  <si>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</si>
  <si>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</si>
  <si>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</si>
  <si>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</si>
  <si>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</si>
  <si>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</si>
  <si>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</si>
  <si>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</si>
  <si>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</si>
  <si>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</si>
  <si>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</si>
  <si>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</si>
  <si>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</si>
  <si>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</si>
  <si>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</si>
  <si>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</si>
  <si>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</si>
  <si>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</si>
  <si>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</si>
  <si>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</si>
  <si>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</si>
  <si>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</si>
  <si>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</si>
  <si>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</si>
  <si>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</si>
  <si>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</si>
  <si>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</si>
  <si>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</si>
  <si>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</si>
  <si>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</si>
  <si>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</si>
  <si>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</si>
  <si>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</si>
  <si>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</si>
  <si>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</si>
  <si>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</si>
  <si>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</si>
  <si>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</si>
  <si>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</si>
  <si>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</si>
  <si>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</si>
  <si>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</si>
  <si>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</si>
  <si>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</si>
  <si>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</si>
  <si>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</si>
  <si>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</si>
  <si>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</si>
  <si>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</si>
  <si>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</si>
  <si>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</si>
  <si>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</si>
  <si>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</si>
  <si>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</si>
  <si>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</si>
  <si>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</si>
  <si>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</si>
  <si>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</si>
  <si>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</si>
  <si>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</si>
  <si>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</si>
  <si>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</si>
  <si>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</si>
  <si>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</si>
  <si>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</si>
  <si>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</si>
  <si>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</si>
  <si>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</si>
  <si>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</si>
  <si>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</si>
  <si>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</si>
  <si>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</si>
  <si>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</si>
  <si>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</si>
  <si>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</si>
  <si>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</si>
  <si>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</si>
  <si>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</si>
  <si>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</si>
  <si>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</si>
  <si>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</si>
  <si>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</si>
  <si>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</si>
  <si>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</si>
  <si>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</si>
  <si>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</si>
  <si>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</si>
  <si>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</si>
  <si>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</si>
  <si>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</si>
  <si>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</si>
  <si>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</si>
  <si>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</si>
  <si>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</si>
  <si>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</si>
  <si>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</si>
  <si>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</si>
  <si>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</si>
  <si>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</si>
  <si>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</si>
  <si>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</si>
  <si>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</si>
  <si>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</si>
  <si>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</si>
  <si>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</si>
  <si>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</si>
  <si>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</si>
  <si>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</si>
  <si>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</si>
  <si>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</si>
  <si>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</si>
  <si>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</si>
  <si>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</si>
  <si>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</si>
  <si>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</si>
  <si>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</si>
  <si>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</si>
  <si>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</si>
  <si>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</si>
  <si>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</si>
  <si>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</si>
  <si>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</si>
  <si>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</si>
  <si>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</si>
  <si>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</si>
  <si>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</si>
  <si>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</si>
  <si>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</si>
  <si>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</si>
  <si>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</si>
  <si>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</si>
  <si>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</si>
  <si>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</si>
  <si>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</si>
  <si>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</si>
  <si>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</si>
  <si>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</si>
  <si>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</si>
  <si>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</si>
  <si>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</si>
  <si>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</si>
  <si>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</si>
  <si>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</si>
  <si>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</si>
  <si>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</si>
  <si>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</si>
  <si>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</si>
  <si>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</si>
  <si>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</si>
  <si>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</si>
  <si>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</si>
  <si>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</si>
  <si>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</si>
  <si>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</si>
  <si>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</si>
  <si>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</si>
  <si>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</si>
  <si>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</si>
  <si>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</si>
  <si>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</si>
  <si>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</si>
  <si>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</si>
  <si>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</si>
  <si>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</si>
  <si>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</si>
  <si>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</si>
  <si>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</si>
  <si>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</si>
  <si>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</si>
  <si>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</si>
  <si>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</si>
  <si>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</si>
  <si>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</si>
  <si>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</si>
  <si>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</si>
  <si>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</si>
  <si>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</si>
  <si>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</si>
  <si>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</si>
  <si>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</si>
  <si>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</si>
  <si>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</si>
  <si>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</si>
  <si>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</si>
  <si>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</si>
  <si>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</si>
  <si>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</si>
  <si>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</si>
  <si>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</si>
  <si>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</si>
  <si>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</si>
  <si>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</si>
  <si>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</si>
  <si>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</si>
  <si>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</si>
  <si>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</si>
  <si>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</si>
  <si>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</si>
  <si>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</si>
  <si>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</si>
  <si>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</si>
  <si>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</si>
  <si>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</si>
  <si>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</si>
  <si>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</si>
  <si>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</si>
  <si>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</si>
  <si>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</si>
  <si>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</si>
  <si>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</si>
  <si>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</si>
  <si>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</si>
  <si>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</si>
  <si>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</si>
  <si>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</si>
  <si>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</si>
  <si>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</si>
  <si>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</si>
  <si>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</si>
  <si>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</si>
  <si>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</si>
  <si>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</si>
  <si>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</si>
  <si>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</si>
  <si>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</si>
  <si>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</si>
  <si>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</si>
  <si>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</si>
  <si>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</si>
  <si>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</si>
  <si>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</si>
  <si>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</si>
  <si>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</si>
  <si>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</si>
  <si>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</si>
  <si>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</si>
  <si>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</si>
  <si>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</si>
  <si>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</si>
  <si>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</si>
  <si>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</si>
  <si>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</si>
  <si>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</si>
  <si>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</si>
  <si>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</si>
  <si>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</si>
  <si>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</si>
  <si>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</si>
  <si>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</si>
  <si>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</si>
  <si>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</si>
  <si>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</si>
  <si>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</si>
  <si>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</si>
  <si>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</si>
  <si>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</si>
  <si>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</si>
  <si>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</si>
  <si>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</si>
  <si>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</si>
  <si>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</si>
  <si>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</si>
  <si>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</si>
  <si>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</si>
  <si>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</si>
  <si>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</si>
  <si>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</si>
  <si>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</si>
  <si>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</si>
  <si>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</si>
  <si>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</si>
  <si>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</si>
  <si>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</si>
  <si>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</si>
  <si>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</si>
  <si>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</si>
  <si>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</si>
  <si>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</si>
  <si>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</si>
  <si>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</si>
  <si>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</si>
  <si>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</si>
  <si>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</si>
  <si>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</si>
  <si>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</si>
  <si>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</si>
  <si>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</si>
  <si>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</si>
  <si>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</si>
  <si>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</si>
  <si>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</si>
  <si>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</si>
  <si>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</si>
  <si>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</si>
  <si>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</si>
  <si>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</si>
  <si>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</si>
  <si>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</si>
  <si>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</si>
  <si>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</si>
  <si>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</si>
  <si>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</si>
  <si>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</si>
  <si>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</si>
  <si>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</si>
  <si>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</si>
  <si>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</si>
  <si>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</si>
  <si>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</si>
  <si>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</si>
  <si>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</si>
  <si>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</si>
  <si>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</si>
  <si>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</si>
  <si>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</si>
  <si>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</si>
  <si>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</si>
  <si>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</si>
  <si>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</si>
  <si>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</si>
  <si>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</si>
  <si>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</si>
  <si>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</si>
  <si>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</si>
  <si>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</si>
  <si>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</si>
  <si>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</si>
  <si>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</si>
  <si>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</si>
  <si>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</si>
  <si>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</si>
  <si>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</si>
  <si>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</si>
  <si>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</si>
  <si>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</si>
  <si>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</si>
  <si>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</si>
  <si>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</si>
  <si>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</si>
  <si>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</si>
  <si>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</si>
  <si>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</si>
  <si>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</si>
  <si>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</si>
  <si>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</si>
  <si>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</si>
  <si>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</si>
  <si>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</si>
  <si>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</si>
  <si>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</si>
  <si>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</si>
  <si>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</si>
  <si>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</si>
  <si>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</si>
  <si>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</si>
  <si>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</si>
  <si>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</si>
  <si>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</si>
  <si>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</si>
  <si>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</si>
  <si>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</si>
  <si>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</si>
  <si>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</si>
  <si>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</si>
  <si>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</si>
  <si>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</si>
  <si>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</si>
  <si>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</si>
  <si>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</si>
  <si>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</si>
  <si>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</si>
  <si>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</si>
  <si>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</si>
  <si>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</si>
  <si>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</si>
  <si>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</si>
  <si>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</si>
  <si>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</si>
  <si>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</si>
  <si>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</si>
  <si>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</si>
  <si>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</si>
  <si>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</si>
  <si>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</si>
  <si>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</si>
  <si>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</si>
  <si>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</si>
  <si>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</si>
  <si>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</si>
  <si>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</si>
  <si>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</si>
  <si>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</si>
  <si>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</si>
  <si>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</si>
  <si>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</si>
  <si>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</si>
  <si>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</si>
  <si>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</si>
  <si>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</si>
  <si>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</si>
  <si>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</si>
  <si>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</si>
  <si>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</si>
  <si>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</si>
  <si>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</si>
  <si>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</si>
  <si>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</si>
  <si>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</si>
  <si>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</si>
  <si>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</si>
  <si>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</si>
  <si>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</si>
  <si>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</si>
  <si>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</si>
  <si>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</si>
  <si>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</si>
  <si>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</si>
  <si>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</si>
  <si>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</si>
  <si>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</si>
  <si>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</si>
  <si>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</si>
  <si>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</si>
  <si>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</si>
  <si>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</si>
  <si>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</si>
  <si>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</si>
  <si>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</si>
  <si>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</si>
  <si>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</si>
  <si>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</si>
  <si>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</si>
  <si>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</si>
  <si>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</si>
  <si>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</si>
  <si>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</si>
  <si>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</si>
  <si>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</si>
  <si>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</si>
  <si>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</si>
  <si>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</si>
  <si>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</si>
  <si>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</si>
  <si>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</si>
  <si>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</si>
  <si>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</si>
  <si>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</si>
  <si>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</si>
  <si>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</si>
  <si>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</si>
  <si>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</si>
  <si>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</si>
  <si>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</si>
  <si>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</si>
  <si>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</si>
  <si>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</si>
  <si>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</si>
  <si>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</si>
  <si>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</si>
  <si>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</si>
  <si>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</si>
  <si>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</si>
  <si>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</si>
  <si>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</si>
  <si>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</si>
  <si>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</si>
  <si>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</si>
  <si>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</si>
  <si>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</si>
  <si>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</si>
  <si>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</si>
  <si>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</si>
  <si>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</si>
  <si>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</si>
  <si>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</si>
  <si>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</si>
  <si>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</si>
  <si>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</si>
  <si>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</si>
  <si>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</si>
  <si>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</si>
  <si>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</si>
  <si>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</si>
  <si>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</si>
  <si>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</si>
  <si>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</si>
  <si>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</si>
  <si>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</si>
  <si>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</si>
  <si>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</si>
  <si>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</si>
  <si>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</si>
  <si>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</si>
  <si>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</si>
  <si>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</si>
  <si>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</si>
  <si>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</si>
  <si>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</si>
  <si>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</si>
  <si>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</si>
  <si>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</si>
  <si>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</si>
  <si>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</si>
  <si>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</si>
  <si>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</si>
  <si>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</si>
  <si>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</si>
  <si>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</si>
  <si>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</si>
  <si>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</si>
  <si>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</si>
  <si>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</si>
  <si>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</si>
  <si>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</si>
  <si>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</si>
  <si>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</si>
  <si>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</si>
  <si>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</si>
  <si>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</si>
  <si>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</si>
  <si>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</si>
  <si>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</si>
  <si>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</si>
  <si>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</si>
  <si>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</si>
  <si>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</si>
  <si>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</si>
  <si>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</si>
  <si>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</si>
  <si>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</si>
  <si>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</si>
  <si>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</si>
  <si>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</si>
  <si>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</si>
  <si>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</si>
  <si>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</si>
  <si>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</si>
  <si>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</si>
  <si>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</si>
  <si>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</si>
  <si>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</si>
  <si>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</si>
  <si>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</si>
  <si>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</si>
  <si>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</si>
  <si>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</si>
  <si>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</si>
  <si>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</si>
  <si>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</si>
  <si>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</si>
  <si>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</si>
  <si>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</si>
  <si>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</si>
  <si>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</si>
  <si>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</si>
  <si>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</si>
  <si>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</si>
  <si>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</si>
  <si>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</si>
  <si>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</si>
  <si>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</si>
  <si>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</si>
  <si>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</si>
  <si>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</si>
  <si>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</si>
  <si>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</si>
  <si>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</si>
  <si>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</si>
  <si>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</si>
  <si>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</si>
  <si>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</si>
  <si>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</si>
  <si>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</si>
  <si>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</si>
  <si>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</si>
  <si>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</si>
  <si>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</si>
  <si>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</si>
  <si>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</si>
  <si>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</si>
  <si>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</si>
  <si>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</si>
  <si>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</si>
  <si>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</si>
  <si>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</si>
  <si>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</si>
  <si>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</si>
  <si>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</si>
  <si>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</si>
  <si>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</si>
  <si>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</si>
  <si>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</si>
  <si>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</si>
  <si>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</si>
  <si>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</si>
  <si>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</si>
  <si>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</si>
  <si>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</si>
  <si>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</si>
  <si>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</si>
  <si>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</si>
  <si>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</si>
  <si>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</si>
  <si>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</si>
  <si>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</si>
  <si>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</si>
  <si>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</si>
  <si>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</si>
  <si>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</si>
  <si>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</si>
  <si>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</si>
  <si>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</si>
  <si>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</si>
  <si>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</si>
  <si>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</si>
  <si>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</si>
  <si>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</si>
  <si>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</si>
  <si>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</si>
  <si>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</si>
  <si>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</si>
  <si>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</si>
  <si>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</si>
  <si>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</si>
  <si>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</si>
  <si>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</si>
  <si>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</si>
  <si>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</si>
  <si>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</si>
  <si>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</si>
  <si>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</si>
  <si>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</si>
  <si>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</si>
  <si>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</si>
  <si>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</si>
  <si>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</si>
  <si>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</si>
  <si>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</si>
  <si>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</si>
  <si>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</si>
  <si>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</si>
  <si>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</si>
  <si>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</si>
  <si>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</si>
  <si>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</si>
  <si>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</si>
  <si>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</si>
  <si>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</si>
  <si>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</si>
  <si>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</si>
  <si>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</si>
  <si>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</si>
  <si>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</si>
  <si>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</si>
  <si>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</si>
  <si>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</si>
  <si>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</si>
  <si>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</si>
  <si>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</si>
  <si>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</si>
  <si>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</si>
  <si>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</si>
  <si>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</si>
  <si>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</si>
  <si>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</si>
  <si>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</si>
  <si>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</si>
  <si>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</si>
  <si>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</si>
  <si>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</si>
  <si>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</si>
  <si>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</si>
  <si>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</si>
  <si>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</si>
  <si>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</si>
  <si>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</si>
  <si>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</si>
  <si>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</si>
  <si>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</si>
  <si>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</si>
  <si>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</si>
  <si>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</si>
  <si>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</si>
  <si>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</si>
  <si>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</si>
  <si>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</si>
  <si>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</si>
  <si>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</si>
  <si>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</si>
  <si>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</si>
  <si>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</si>
  <si>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</si>
  <si>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</si>
  <si>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</si>
  <si>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</si>
  <si>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</si>
  <si>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</si>
  <si>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</si>
  <si>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</si>
  <si>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</si>
  <si>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</si>
  <si>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</si>
  <si>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</si>
  <si>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</si>
  <si>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</si>
  <si>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</si>
  <si>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</si>
  <si>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</si>
  <si>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</si>
  <si>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</si>
  <si>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</si>
  <si>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</si>
  <si>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</si>
  <si>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</si>
  <si>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</si>
  <si>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</si>
  <si>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</si>
  <si>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</si>
  <si>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</si>
  <si>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</si>
  <si>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</si>
  <si>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</si>
  <si>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</si>
  <si>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</si>
  <si>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</si>
  <si>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</si>
  <si>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</si>
  <si>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</si>
  <si>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</si>
  <si>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</si>
  <si>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</si>
  <si>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</si>
  <si>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</si>
  <si>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</si>
  <si>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</si>
  <si>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</si>
  <si>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</si>
  <si>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</si>
  <si>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</si>
  <si>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</si>
  <si>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</si>
  <si>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</si>
  <si>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</si>
  <si>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</si>
  <si>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</si>
  <si>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</si>
  <si>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</si>
  <si>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</si>
  <si>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</si>
  <si>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</si>
  <si>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</si>
  <si>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</si>
  <si>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</si>
  <si>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</si>
  <si>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</si>
  <si>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</si>
  <si>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</si>
  <si>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</si>
  <si>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</si>
  <si>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</si>
  <si>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</si>
  <si>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</si>
  <si>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</si>
  <si>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</si>
  <si>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</si>
  <si>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</si>
  <si>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</si>
  <si>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</si>
  <si>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</si>
  <si>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</si>
  <si>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</si>
  <si>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</si>
  <si>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</si>
  <si>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</si>
  <si>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</si>
  <si>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</si>
  <si>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</si>
  <si>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</si>
  <si>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</si>
  <si>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</si>
  <si>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</si>
  <si>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</si>
  <si>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</si>
  <si>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</si>
  <si>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</si>
  <si>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</si>
  <si>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</si>
  <si>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</si>
  <si>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</si>
  <si>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</si>
  <si>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</si>
  <si>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</si>
  <si>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</si>
  <si>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</si>
  <si>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</si>
  <si>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</si>
  <si>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</si>
  <si>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</si>
  <si>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</si>
  <si>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</si>
  <si>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</si>
  <si>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</si>
  <si>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</si>
  <si>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</si>
  <si>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</si>
  <si>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</si>
  <si>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</si>
  <si>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</si>
  <si>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</si>
  <si>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</si>
  <si>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</si>
  <si>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</si>
  <si>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</si>
  <si>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</si>
  <si>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</si>
  <si>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</si>
  <si>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</si>
  <si>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</si>
  <si>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</si>
  <si>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</si>
  <si>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</si>
  <si>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</si>
  <si>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</si>
  <si>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</si>
  <si>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</si>
  <si>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</si>
  <si>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</si>
  <si>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</si>
  <si>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</si>
  <si>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</si>
  <si>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</si>
  <si>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</si>
  <si>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</si>
  <si>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</si>
  <si>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</si>
  <si>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</si>
  <si>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</si>
  <si>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</si>
  <si>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</si>
  <si>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</si>
  <si>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</si>
  <si>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</si>
  <si>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</si>
  <si>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</si>
  <si>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</si>
  <si>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</si>
  <si>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</si>
  <si>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</si>
  <si>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</si>
  <si>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</si>
  <si>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</si>
  <si>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</si>
  <si>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</si>
  <si>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</si>
  <si>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</si>
  <si>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</si>
  <si>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</si>
  <si>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</si>
  <si>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</si>
  <si>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</si>
  <si>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</si>
  <si>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</si>
  <si>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</si>
  <si>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</si>
  <si>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</si>
  <si>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</si>
  <si>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</si>
  <si>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</si>
  <si>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</si>
  <si>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</si>
  <si>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</si>
  <si>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</si>
  <si>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</si>
  <si>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</si>
  <si>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</si>
  <si>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</si>
  <si>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</si>
  <si>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</si>
  <si>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</si>
  <si>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</si>
  <si>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</si>
  <si>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</si>
  <si>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</si>
  <si>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</si>
  <si>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</si>
  <si>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</si>
  <si>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</si>
  <si>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</si>
  <si>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</si>
  <si>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</si>
  <si>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</si>
  <si>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</si>
  <si>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</si>
  <si>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</si>
  <si>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</si>
  <si>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</si>
  <si>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</si>
  <si>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</si>
  <si>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</si>
  <si>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</si>
  <si>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</si>
  <si>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</si>
  <si>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</si>
  <si>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</si>
  <si>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</si>
  <si>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</si>
  <si>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</si>
  <si>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</si>
  <si>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</si>
  <si>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</si>
  <si>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</si>
  <si>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</si>
  <si>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</si>
  <si>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</si>
  <si>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</si>
  <si>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</si>
  <si>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</si>
  <si>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</si>
  <si>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</si>
  <si>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</si>
  <si>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</si>
  <si>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</si>
  <si>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</si>
  <si>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</si>
  <si>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</si>
  <si>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</si>
  <si>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</si>
  <si>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</si>
  <si>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</si>
  <si>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</si>
  <si>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</si>
  <si>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</si>
  <si>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</si>
  <si>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</si>
  <si>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</si>
  <si>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</si>
  <si>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</si>
  <si>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</si>
  <si>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</si>
  <si>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</si>
  <si>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</si>
  <si>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</si>
  <si>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</si>
  <si>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</si>
  <si>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</si>
  <si>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</si>
  <si>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</si>
  <si>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</si>
  <si>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</si>
  <si>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</si>
  <si>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</si>
  <si>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</si>
  <si>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</si>
  <si>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</si>
  <si>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</si>
  <si>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</si>
  <si>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</si>
  <si>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</si>
  <si>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</si>
  <si>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</si>
  <si>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</si>
  <si>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</si>
  <si>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</si>
  <si>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</si>
  <si>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</si>
  <si>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</si>
  <si>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</si>
  <si>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</si>
  <si>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</si>
  <si>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</si>
  <si>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</si>
  <si>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</si>
  <si>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</si>
  <si>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</si>
  <si>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</si>
  <si>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</si>
  <si>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</si>
  <si>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</si>
  <si>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</si>
  <si>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</si>
  <si>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</si>
  <si>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</si>
  <si>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</si>
  <si>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</si>
  <si>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</si>
  <si>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</si>
  <si>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</si>
  <si>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</si>
  <si>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</si>
  <si>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</si>
  <si>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</si>
  <si>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</si>
  <si>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</si>
  <si>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</si>
  <si>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</si>
  <si>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</si>
  <si>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</si>
  <si>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</si>
  <si>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</si>
  <si>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</si>
  <si>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</si>
  <si>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</si>
  <si>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</si>
  <si>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</si>
  <si>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</si>
  <si>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</si>
  <si>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</si>
  <si>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</si>
  <si>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</si>
  <si>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</si>
  <si>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</si>
  <si>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</si>
  <si>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</si>
  <si>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</si>
  <si>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</si>
  <si>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</si>
  <si>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</si>
  <si>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</si>
  <si>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</si>
  <si>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</si>
  <si>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</si>
  <si>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</si>
  <si>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</si>
  <si>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</si>
  <si>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</si>
  <si>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</si>
  <si>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</si>
  <si>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</si>
  <si>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</si>
  <si>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</si>
  <si>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</si>
  <si>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</si>
  <si>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</si>
  <si>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</si>
  <si>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</si>
  <si>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</si>
  <si>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</si>
  <si>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</si>
  <si>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</si>
  <si>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</si>
  <si>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</si>
  <si>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</si>
  <si>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</si>
  <si>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</si>
  <si>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</si>
  <si>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</si>
  <si>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</si>
  <si>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</si>
  <si>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</si>
  <si>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</si>
  <si>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</si>
  <si>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</si>
  <si>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</si>
  <si>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</si>
  <si>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</si>
  <si>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</si>
  <si>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</si>
  <si>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</si>
  <si>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</si>
  <si>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</si>
  <si>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</si>
  <si>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</si>
  <si>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</si>
  <si>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</si>
  <si>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</si>
  <si>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</si>
  <si>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</si>
  <si>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</si>
  <si>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</si>
  <si>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</si>
  <si>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</si>
  <si>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</si>
  <si>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</si>
  <si>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</si>
  <si>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</si>
  <si>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</si>
  <si>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</si>
  <si>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</si>
  <si>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</si>
  <si>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</si>
  <si>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</si>
  <si>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</si>
  <si>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</si>
  <si>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</si>
  <si>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</si>
  <si>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</si>
  <si>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</si>
  <si>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</si>
  <si>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</si>
  <si>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</si>
  <si>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</si>
  <si>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</si>
  <si>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</si>
  <si>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</si>
  <si>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</si>
  <si>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</si>
  <si>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</si>
  <si>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</si>
  <si>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</si>
  <si>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</si>
  <si>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</si>
  <si>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</si>
  <si>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</si>
  <si>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</si>
  <si>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</si>
  <si>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</si>
  <si>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</si>
  <si>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</si>
  <si>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</si>
  <si>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</si>
  <si>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</si>
  <si>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</si>
  <si>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</si>
  <si>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</si>
  <si>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</si>
  <si>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</si>
  <si>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</si>
  <si>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</si>
  <si>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</si>
  <si>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</si>
  <si>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</si>
  <si>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</si>
  <si>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</si>
  <si>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</si>
  <si>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</si>
  <si>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</si>
  <si>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</si>
  <si>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</si>
  <si>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</si>
  <si>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</si>
  <si>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</si>
  <si>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</si>
  <si>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</si>
  <si>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</si>
  <si>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</si>
  <si>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</si>
  <si>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</si>
  <si>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</si>
  <si>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</si>
  <si>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</si>
  <si>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</si>
  <si>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</si>
  <si>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</si>
  <si>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</si>
  <si>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</si>
  <si>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</si>
  <si>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</si>
  <si>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</si>
  <si>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</si>
  <si>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</si>
  <si>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</si>
  <si>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</si>
  <si>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</si>
  <si>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</si>
  <si>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</si>
  <si>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</si>
  <si>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</si>
  <si>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</si>
  <si>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</si>
  <si>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</si>
  <si>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</si>
  <si>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</si>
  <si>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</si>
  <si>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</si>
  <si>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</si>
  <si>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</si>
  <si>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</si>
  <si>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</si>
  <si>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</si>
  <si>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</si>
  <si>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</si>
  <si>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</si>
  <si>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</si>
  <si>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</si>
  <si>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</si>
  <si>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</si>
  <si>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</si>
  <si>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</si>
  <si>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</si>
  <si>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</si>
  <si>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</si>
  <si>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</si>
  <si>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</si>
  <si>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</si>
  <si>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</si>
  <si>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</si>
  <si>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</si>
  <si>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</si>
  <si>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</si>
  <si>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</si>
  <si>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</si>
  <si>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</si>
  <si>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</si>
  <si>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</si>
  <si>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</si>
  <si>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</si>
  <si>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</si>
  <si>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</si>
  <si>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</si>
  <si>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</si>
  <si>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</si>
  <si>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</si>
  <si>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</si>
  <si>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</si>
  <si>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</si>
  <si>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</si>
  <si>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</si>
  <si>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</si>
  <si>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</si>
  <si>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</si>
  <si>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</si>
  <si>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</si>
  <si>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</si>
  <si>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</si>
  <si>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</si>
  <si>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</si>
  <si>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</si>
  <si>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</si>
  <si>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</si>
  <si>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</si>
  <si>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</si>
  <si>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</si>
  <si>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</si>
  <si>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</si>
  <si>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</si>
  <si>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</si>
  <si>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</si>
  <si>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</si>
  <si>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</si>
  <si>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</si>
  <si>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</si>
  <si>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</si>
  <si>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</si>
  <si>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</si>
  <si>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</si>
  <si>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</si>
  <si>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</si>
  <si>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</si>
  <si>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</si>
  <si>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</si>
  <si>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</si>
  <si>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</si>
  <si>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</si>
  <si>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</si>
  <si>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</si>
  <si>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</si>
  <si>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</si>
  <si>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</si>
  <si>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</si>
  <si>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</si>
  <si>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</si>
  <si>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</si>
  <si>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</si>
  <si>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</si>
  <si>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</si>
  <si>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</si>
  <si>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</si>
  <si>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</si>
  <si>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</si>
  <si>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</si>
  <si>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</si>
  <si>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</si>
  <si>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</si>
  <si>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</si>
  <si>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</si>
  <si>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</si>
  <si>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</si>
  <si>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</si>
  <si>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</si>
  <si>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</si>
  <si>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</si>
  <si>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</si>
  <si>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</si>
  <si>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</si>
  <si>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</si>
  <si>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</si>
  <si>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</si>
  <si>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</si>
  <si>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</si>
  <si>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</si>
  <si>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</si>
  <si>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</si>
  <si>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</si>
  <si>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</si>
  <si>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</si>
  <si>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</si>
  <si>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</si>
  <si>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</si>
  <si>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</si>
  <si>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</si>
  <si>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</si>
  <si>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</si>
  <si>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</si>
  <si>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</si>
  <si>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</si>
  <si>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</si>
  <si>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</si>
  <si>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</si>
  <si>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</si>
  <si>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</si>
  <si>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</si>
  <si>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</si>
  <si>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</si>
  <si>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</si>
  <si>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</si>
  <si>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</si>
  <si>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</si>
  <si>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</si>
  <si>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</si>
  <si>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</si>
  <si>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</si>
  <si>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</si>
  <si>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</si>
  <si>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</si>
  <si>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</si>
  <si>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</si>
  <si>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</si>
  <si>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</si>
  <si>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</si>
  <si>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</si>
  <si>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</si>
  <si>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</si>
  <si>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</si>
  <si>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</si>
  <si>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</si>
  <si>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</si>
  <si>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</si>
  <si>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</si>
  <si>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</si>
  <si>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</si>
  <si>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</si>
  <si>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</si>
  <si>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</si>
  <si>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</si>
  <si>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</si>
  <si>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</si>
  <si>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</si>
  <si>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</si>
  <si>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</si>
  <si>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</si>
  <si>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</si>
  <si>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</si>
  <si>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</si>
  <si>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</si>
  <si>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</si>
  <si>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</si>
  <si>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</si>
  <si>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</si>
  <si>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</si>
  <si>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</si>
  <si>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</si>
  <si>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</si>
  <si>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</si>
  <si>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</si>
  <si>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</si>
  <si>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</si>
  <si>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</si>
  <si>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</si>
  <si>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</si>
  <si>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</si>
  <si>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</si>
  <si>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</si>
  <si>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</si>
  <si>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</si>
  <si>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</si>
  <si>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</si>
  <si>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</si>
  <si>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</si>
  <si>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</si>
  <si>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</si>
  <si>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</si>
  <si>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</si>
  <si>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</si>
  <si>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</si>
  <si>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</si>
  <si>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</si>
  <si>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</si>
  <si>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</si>
  <si>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</si>
  <si>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</si>
  <si>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</si>
  <si>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</si>
  <si>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</si>
  <si>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</si>
  <si>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</si>
  <si>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</si>
  <si>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</si>
  <si>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</si>
  <si>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</si>
  <si>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</si>
  <si>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</si>
  <si>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</si>
  <si>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</si>
  <si>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</si>
  <si>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</si>
  <si>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</si>
  <si>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</si>
  <si>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</si>
  <si>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</si>
  <si>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</si>
  <si>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</si>
  <si>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</si>
  <si>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</si>
  <si>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</si>
  <si>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</si>
  <si>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</si>
  <si>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</si>
  <si>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</si>
  <si>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</si>
  <si>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</si>
  <si>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</si>
  <si>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</si>
  <si>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</si>
  <si>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</si>
  <si>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</si>
  <si>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</si>
  <si>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</si>
  <si>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</si>
  <si>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</si>
  <si>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</si>
  <si>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</si>
  <si>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</si>
  <si>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</si>
  <si>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</si>
  <si>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</si>
  <si>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</si>
  <si>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</si>
  <si>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</si>
  <si>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</si>
  <si>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</si>
  <si>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</si>
  <si>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</si>
  <si>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</si>
  <si>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</si>
  <si>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</si>
  <si>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</si>
  <si>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</si>
  <si>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</si>
  <si>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</si>
  <si>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</si>
  <si>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</si>
  <si>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</si>
  <si>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</si>
  <si>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</si>
  <si>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</si>
  <si>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</si>
  <si>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</si>
  <si>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</si>
  <si>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</si>
  <si>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</si>
  <si>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</si>
  <si>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</si>
  <si>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</si>
  <si>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</si>
  <si>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</si>
  <si>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</si>
  <si>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</si>
  <si>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</si>
  <si>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</si>
  <si>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</si>
  <si>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</si>
  <si>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</si>
  <si>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</si>
  <si>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</si>
  <si>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</si>
  <si>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</si>
  <si>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</si>
  <si>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</si>
  <si>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</si>
  <si>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</si>
  <si>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</si>
  <si>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</si>
  <si>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</si>
  <si>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</si>
  <si>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</si>
  <si>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</si>
  <si>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</si>
  <si>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</si>
  <si>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</si>
  <si>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</si>
  <si>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</si>
  <si>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</si>
  <si>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</si>
  <si>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</si>
  <si>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</si>
  <si>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</si>
  <si>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</si>
  <si>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</si>
  <si>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</si>
  <si>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</si>
  <si>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</si>
  <si>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</si>
  <si>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</si>
  <si>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</si>
  <si>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</si>
  <si>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</si>
  <si>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</si>
  <si>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</si>
  <si>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</si>
  <si>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</si>
  <si>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</si>
  <si>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</si>
  <si>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</si>
  <si>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</si>
  <si>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</si>
  <si>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</si>
  <si>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</si>
  <si>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</si>
  <si>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</si>
  <si>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</si>
  <si>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</si>
  <si>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</si>
  <si>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</si>
  <si>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</si>
  <si>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</si>
  <si>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</si>
  <si>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</si>
  <si>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</si>
  <si>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</si>
  <si>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</si>
  <si>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</si>
  <si>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</si>
  <si>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</si>
  <si>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</si>
  <si>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</si>
  <si>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</si>
  <si>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</si>
  <si>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</si>
  <si>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</si>
  <si>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</si>
  <si>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</si>
  <si>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</si>
  <si>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</si>
  <si>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</si>
  <si>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</si>
  <si>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</si>
  <si>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</si>
  <si>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</si>
  <si>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</si>
  <si>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</si>
  <si>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</si>
  <si>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</si>
  <si>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</si>
  <si>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</si>
  <si>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</si>
  <si>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</si>
  <si>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</si>
  <si>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</si>
  <si>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</si>
  <si>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</si>
  <si>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</si>
  <si>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</si>
  <si>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</si>
  <si>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</si>
  <si>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</si>
  <si>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</si>
  <si>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</si>
  <si>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</si>
  <si>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</si>
  <si>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</si>
  <si>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</si>
  <si>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</si>
  <si>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</si>
  <si>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</si>
  <si>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</si>
  <si>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</si>
  <si>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</si>
  <si>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</si>
  <si>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</si>
  <si>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</si>
  <si>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</si>
  <si>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</si>
  <si>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</si>
  <si>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</si>
  <si>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</si>
  <si>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</si>
  <si>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</si>
  <si>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</si>
  <si>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</si>
  <si>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</si>
  <si>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</si>
  <si>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</si>
  <si>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</si>
  <si>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</si>
  <si>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</si>
  <si>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</si>
  <si>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</si>
  <si>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</si>
  <si>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</si>
  <si>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</si>
  <si>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</si>
  <si>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</si>
  <si>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</si>
  <si>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</si>
  <si>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</si>
  <si>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</si>
  <si>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</si>
  <si>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</si>
  <si>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</si>
  <si>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</si>
  <si>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</si>
  <si>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</si>
  <si>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</si>
  <si>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</si>
  <si>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</si>
  <si>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</si>
  <si>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</si>
  <si>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</si>
  <si>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</si>
  <si>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</si>
  <si>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</si>
  <si>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</si>
  <si>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</si>
  <si>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</si>
  <si>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</si>
  <si>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</si>
  <si>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</si>
  <si>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</si>
  <si>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</si>
  <si>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</si>
  <si>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</si>
  <si>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</si>
  <si>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</si>
  <si>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</si>
  <si>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</si>
  <si>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</si>
  <si>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</si>
  <si>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</si>
  <si>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</si>
  <si>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</si>
  <si>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</si>
  <si>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</si>
  <si>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</si>
  <si>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</si>
  <si>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</si>
  <si>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</si>
  <si>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</si>
  <si>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</si>
  <si>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</si>
  <si>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</si>
  <si>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</si>
  <si>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</si>
  <si>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</si>
  <si>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</si>
  <si>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</si>
  <si>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</si>
  <si>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</si>
  <si>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</si>
  <si>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</si>
  <si>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</si>
  <si>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</si>
  <si>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</si>
  <si>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</si>
  <si>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</si>
  <si>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</si>
  <si>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</si>
  <si>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</si>
  <si>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</si>
  <si>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</si>
  <si>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</si>
  <si>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</si>
  <si>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</si>
  <si>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</si>
  <si>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</si>
  <si>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</si>
  <si>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</si>
  <si>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</si>
  <si>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</si>
  <si>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</si>
  <si>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</si>
  <si>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</si>
  <si>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</si>
  <si>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</si>
  <si>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</si>
  <si>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</si>
  <si>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</si>
  <si>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</si>
  <si>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</si>
  <si>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</si>
  <si>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</si>
  <si>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</si>
  <si>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</si>
  <si>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</si>
  <si>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</si>
  <si>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</si>
  <si>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</si>
  <si>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</si>
  <si>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</si>
  <si>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</si>
  <si>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</si>
  <si>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</si>
  <si>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</si>
  <si>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</si>
  <si>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</si>
  <si>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</si>
  <si>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</si>
  <si>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</si>
  <si>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</si>
  <si>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</si>
  <si>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</si>
  <si>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</si>
  <si>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</si>
  <si>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</si>
  <si>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</si>
  <si>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</si>
  <si>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</si>
  <si>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</si>
  <si>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</si>
  <si>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</si>
  <si>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</si>
  <si>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</si>
  <si>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</si>
  <si>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</si>
  <si>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</si>
  <si>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</si>
  <si>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</si>
  <si>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</si>
  <si>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</si>
  <si>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</si>
  <si>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</si>
  <si>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</si>
  <si>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</si>
  <si>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</si>
  <si>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</si>
  <si>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</si>
  <si>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</si>
  <si>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</si>
  <si>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</si>
  <si>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</si>
  <si>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</si>
  <si>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</si>
  <si>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</si>
  <si>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</si>
  <si>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</si>
  <si>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</si>
  <si>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</si>
  <si>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</si>
  <si>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</si>
  <si>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</si>
  <si>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</si>
  <si>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</si>
  <si>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</si>
  <si>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</si>
  <si>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</si>
  <si>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</si>
  <si>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</si>
  <si>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</si>
  <si>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</si>
  <si>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</si>
  <si>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</si>
  <si>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</si>
  <si>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</si>
  <si>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</si>
  <si>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</si>
  <si>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</si>
  <si>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</si>
  <si>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</si>
  <si>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</si>
  <si>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</si>
  <si>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</si>
  <si>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</si>
  <si>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</si>
  <si>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</si>
  <si>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</si>
  <si>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</si>
  <si>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</si>
  <si>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</si>
  <si>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</si>
  <si>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</si>
  <si>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</si>
  <si>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</si>
  <si>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</si>
  <si>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</si>
  <si>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</si>
  <si>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</si>
  <si>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</si>
  <si>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</si>
  <si>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</si>
  <si>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</si>
  <si>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</si>
  <si>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</si>
  <si>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</si>
  <si>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</si>
  <si>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</si>
  <si>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</si>
  <si>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</si>
  <si>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</si>
  <si>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</si>
  <si>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</si>
  <si>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</si>
  <si>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</si>
  <si>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</si>
  <si>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</si>
  <si>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</si>
  <si>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</si>
  <si>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</si>
  <si>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</si>
  <si>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</si>
  <si>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</si>
  <si>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</si>
  <si>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</si>
  <si>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</si>
  <si>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</si>
  <si>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</si>
  <si>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</si>
  <si>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</si>
  <si>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</si>
  <si>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</si>
  <si>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</si>
  <si>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</si>
  <si>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</si>
  <si>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</si>
  <si>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</si>
  <si>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</si>
  <si>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</si>
  <si>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</si>
  <si>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</si>
  <si>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</si>
  <si>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</si>
  <si>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</si>
  <si>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</si>
  <si>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</si>
  <si>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</si>
  <si>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</si>
  <si>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</si>
  <si>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</si>
  <si>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</si>
  <si>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</si>
  <si>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</si>
  <si>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</si>
  <si>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</si>
  <si>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</si>
  <si>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</si>
  <si>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</si>
  <si>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</si>
  <si>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</si>
  <si>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</si>
  <si>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</si>
  <si>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</si>
  <si>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</si>
  <si>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</si>
  <si>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</si>
  <si>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</si>
  <si>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</si>
  <si>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</si>
  <si>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</si>
  <si>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</si>
  <si>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</si>
  <si>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</si>
  <si>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</si>
  <si>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</si>
  <si>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</si>
  <si>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</si>
  <si>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</si>
  <si>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</si>
  <si>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</si>
  <si>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</si>
  <si>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</si>
  <si>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</si>
  <si>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</si>
  <si>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</si>
  <si>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</si>
  <si>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</si>
  <si>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</si>
  <si>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</si>
  <si>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</si>
  <si>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</si>
  <si>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</si>
  <si>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</si>
  <si>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</si>
  <si>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</si>
  <si>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</si>
  <si>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</si>
  <si>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</si>
  <si>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</si>
  <si>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</si>
  <si>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</si>
  <si>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</si>
  <si>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</si>
  <si>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</si>
  <si>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</si>
  <si>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</si>
  <si>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</si>
  <si>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</si>
  <si>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</si>
  <si>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</si>
  <si>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</si>
  <si>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</si>
  <si>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</si>
  <si>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</si>
  <si>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</si>
  <si>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</si>
  <si>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</si>
  <si>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</si>
  <si>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</si>
  <si>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</si>
  <si>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</si>
  <si>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</si>
  <si>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</si>
  <si>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</si>
  <si>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</si>
  <si>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</si>
  <si>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</si>
  <si>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</si>
  <si>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</si>
  <si>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</si>
  <si>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</si>
  <si>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</si>
  <si>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</si>
  <si>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</si>
  <si>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</si>
  <si>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</si>
  <si>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</si>
  <si>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</si>
  <si>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</si>
  <si>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</si>
  <si>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</si>
  <si>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</si>
  <si>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</si>
  <si>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</si>
  <si>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</si>
  <si>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</si>
  <si>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</si>
  <si>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</si>
  <si>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</si>
  <si>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</si>
  <si>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</si>
  <si>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</si>
  <si>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</si>
  <si>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</si>
  <si>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</si>
  <si>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</si>
  <si>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</si>
  <si>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</si>
  <si>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</si>
  <si>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</si>
  <si>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</si>
  <si>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</si>
  <si>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</si>
  <si>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</si>
  <si>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</si>
  <si>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</si>
  <si>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</si>
  <si>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</si>
  <si>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</si>
  <si>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</si>
  <si>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</si>
  <si>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</si>
  <si>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</si>
  <si>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</si>
  <si>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</si>
  <si>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</si>
  <si>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</si>
  <si>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</si>
  <si>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</si>
  <si>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</si>
  <si>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</si>
  <si>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</si>
  <si>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</si>
  <si>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</si>
  <si>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</si>
  <si>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</si>
  <si>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</si>
  <si>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</si>
  <si>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</si>
  <si>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</si>
  <si>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</si>
  <si>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</si>
  <si>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</si>
  <si>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</si>
  <si>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</si>
  <si>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</si>
  <si>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</si>
  <si>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</si>
  <si>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</si>
  <si>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</si>
  <si>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</si>
  <si>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</si>
  <si>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</si>
  <si>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</si>
  <si>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</si>
  <si>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</si>
  <si>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</si>
  <si>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</si>
  <si>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</si>
  <si>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</si>
  <si>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</si>
  <si>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</si>
  <si>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</si>
  <si>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</si>
  <si>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</si>
  <si>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</si>
  <si>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</si>
  <si>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</si>
  <si>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</si>
  <si>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</si>
  <si>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</si>
  <si>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</si>
  <si>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</si>
  <si>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</si>
  <si>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</si>
  <si>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</si>
  <si>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</si>
  <si>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</si>
  <si>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</si>
  <si>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</si>
  <si>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</si>
  <si>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</si>
  <si>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</si>
  <si>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</si>
  <si>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</si>
  <si>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</si>
  <si>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</si>
  <si>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</si>
  <si>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</si>
  <si>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</si>
  <si>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</si>
  <si>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</si>
  <si>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</si>
  <si>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</si>
  <si>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</si>
  <si>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</si>
  <si>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</si>
  <si>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</si>
  <si>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</si>
  <si>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</si>
  <si>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</si>
  <si>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</si>
  <si>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</si>
  <si>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</si>
  <si>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</si>
  <si>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</si>
  <si>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</si>
  <si>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</si>
  <si>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</si>
  <si>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</si>
  <si>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</si>
  <si>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</si>
  <si>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</si>
  <si>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</si>
  <si>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</si>
  <si>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</si>
  <si>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</si>
  <si>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</si>
  <si>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</si>
  <si>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</si>
  <si>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</si>
  <si>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</si>
  <si>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</si>
  <si>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</si>
  <si>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</si>
  <si>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</si>
  <si>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</si>
  <si>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</si>
  <si>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</si>
  <si>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</si>
  <si>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</si>
  <si>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</si>
  <si>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</si>
  <si>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</si>
  <si>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</si>
  <si>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</si>
  <si>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</si>
  <si>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</si>
  <si>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</si>
  <si>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</si>
  <si>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</si>
  <si>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</si>
  <si>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</si>
  <si>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</si>
  <si>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</si>
  <si>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</si>
  <si>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</si>
  <si>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</si>
  <si>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</si>
  <si>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</si>
  <si>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</si>
  <si>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</si>
  <si>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</si>
  <si>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</si>
  <si>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</si>
  <si>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</si>
  <si>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</si>
  <si>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</si>
  <si>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</si>
  <si>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</si>
  <si>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</si>
  <si>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</si>
  <si>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</si>
  <si>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</si>
  <si>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</si>
  <si>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</si>
  <si>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</si>
  <si>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</si>
  <si>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</si>
  <si>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</si>
  <si>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</si>
  <si>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</si>
  <si>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</si>
  <si>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</si>
  <si>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</si>
  <si>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</si>
  <si>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</si>
  <si>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</si>
  <si>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</si>
  <si>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</si>
  <si>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</si>
  <si>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</si>
  <si>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</si>
  <si>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</si>
  <si>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</si>
  <si>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</si>
  <si>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</si>
  <si>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</si>
  <si>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</si>
  <si>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</si>
  <si>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</si>
  <si>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</si>
  <si>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</si>
  <si>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</si>
  <si>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</si>
  <si>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</si>
  <si>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</si>
  <si>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</si>
  <si>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</si>
  <si>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</si>
  <si>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</si>
  <si>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</si>
  <si>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</si>
  <si>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</si>
  <si>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</si>
  <si>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</si>
  <si>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</si>
  <si>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</si>
  <si>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</si>
  <si>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</si>
  <si>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</si>
  <si>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</si>
  <si>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</si>
  <si>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</si>
  <si>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</si>
  <si>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</si>
  <si>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</si>
  <si>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</si>
  <si>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</si>
  <si>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</si>
  <si>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</si>
  <si>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</si>
  <si>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</si>
  <si>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</si>
  <si>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</si>
  <si>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</si>
  <si>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</si>
  <si>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</si>
  <si>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</si>
  <si>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</si>
  <si>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</si>
  <si>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</si>
  <si>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</si>
  <si>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</si>
  <si>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</si>
  <si>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</si>
  <si>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</si>
  <si>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</si>
  <si>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</si>
  <si>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</si>
  <si>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</si>
  <si>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</si>
  <si>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</si>
  <si>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</si>
  <si>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</si>
  <si>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</si>
  <si>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</si>
  <si>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</si>
  <si>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</si>
  <si>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</si>
  <si>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</si>
  <si>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</si>
  <si>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</si>
  <si>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</si>
  <si>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</si>
  <si>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</si>
  <si>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</si>
  <si>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</si>
  <si>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</si>
  <si>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</si>
  <si>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</si>
  <si>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</si>
  <si>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</si>
  <si>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</si>
  <si>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</si>
  <si>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</si>
  <si>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</si>
  <si>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</si>
  <si>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</si>
  <si>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</si>
  <si>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</si>
  <si>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</si>
  <si>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</si>
  <si>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</si>
  <si>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</si>
  <si>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</si>
  <si>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</si>
  <si>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</si>
  <si>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</si>
  <si>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</si>
  <si>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</si>
  <si>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</si>
  <si>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</si>
  <si>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</si>
  <si>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</si>
  <si>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</si>
  <si>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</si>
  <si>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</si>
  <si>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</si>
  <si>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</si>
  <si>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</si>
  <si>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</si>
  <si>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</si>
  <si>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</si>
  <si>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</si>
  <si>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</si>
  <si>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</si>
  <si>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</si>
  <si>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</si>
  <si>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</si>
  <si>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</si>
  <si>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</si>
  <si>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</si>
  <si>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</si>
  <si>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</si>
  <si>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</si>
  <si>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</si>
  <si>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</si>
  <si>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</si>
  <si>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</si>
  <si>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</si>
  <si>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</si>
  <si>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</si>
  <si>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</si>
  <si>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</si>
  <si>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</si>
  <si>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</si>
  <si>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</si>
  <si>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</si>
  <si>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</si>
  <si>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</si>
  <si>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</si>
  <si>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</si>
  <si>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</si>
  <si>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</si>
  <si>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</si>
  <si>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</si>
  <si>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</si>
  <si>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</si>
  <si>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</si>
  <si>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</si>
  <si>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</si>
  <si>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</si>
  <si>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</si>
  <si>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</si>
  <si>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</si>
  <si>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</si>
  <si>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</si>
  <si>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</si>
  <si>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</si>
  <si>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</si>
  <si>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</si>
  <si>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</si>
  <si>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</si>
  <si>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</si>
  <si>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</si>
  <si>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</si>
  <si>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</si>
  <si>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</si>
  <si>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</si>
  <si>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</si>
  <si>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</si>
  <si>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</si>
  <si>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</si>
  <si>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</si>
  <si>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</si>
  <si>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</si>
  <si>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</si>
  <si>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</si>
  <si>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</si>
  <si>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</si>
  <si>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</si>
  <si>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</si>
  <si>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</si>
  <si>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</si>
  <si>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</si>
  <si>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</si>
  <si>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</si>
  <si>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</si>
  <si>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</si>
  <si>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</si>
  <si>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</si>
  <si>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</si>
  <si>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</si>
  <si>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</si>
  <si>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</si>
  <si>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</si>
  <si>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</si>
  <si>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</si>
  <si>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</si>
  <si>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</si>
  <si>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</si>
  <si>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</si>
  <si>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</si>
  <si>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</si>
  <si>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</si>
  <si>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</si>
  <si>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</si>
  <si>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</si>
  <si>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</si>
  <si>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</si>
  <si>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</si>
  <si>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</si>
  <si>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</si>
  <si>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</si>
  <si>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</si>
  <si>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</si>
  <si>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</si>
  <si>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</si>
  <si>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</si>
  <si>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</si>
  <si>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</si>
  <si>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</si>
  <si>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</si>
  <si>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</si>
  <si>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</si>
  <si>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</si>
  <si>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</si>
  <si>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</si>
  <si>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</si>
  <si>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</si>
  <si>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</si>
  <si>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</si>
  <si>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</si>
  <si>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</si>
  <si>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</si>
  <si>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</si>
  <si>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</si>
  <si>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</si>
  <si>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</si>
  <si>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</si>
  <si>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</si>
  <si>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</si>
  <si>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</si>
  <si>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</si>
  <si>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</si>
  <si>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</si>
  <si>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</si>
  <si>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</si>
  <si>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</si>
  <si>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</si>
  <si>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</si>
  <si>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</si>
  <si>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</si>
  <si>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</si>
  <si>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</si>
  <si>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</si>
  <si>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</si>
  <si>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</si>
  <si>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</si>
  <si>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</si>
  <si>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</si>
  <si>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</si>
  <si>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</si>
  <si>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</si>
  <si>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</si>
  <si>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</si>
  <si>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</si>
  <si>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</si>
  <si>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</si>
  <si>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</si>
  <si>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</si>
  <si>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</si>
  <si>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</si>
  <si>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</si>
  <si>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</si>
  <si>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</si>
  <si>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</si>
  <si>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</si>
  <si>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</si>
  <si>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</si>
  <si>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</si>
  <si>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</si>
  <si>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</si>
  <si>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</si>
  <si>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</si>
  <si>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</si>
  <si>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</si>
  <si>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</si>
  <si>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</si>
  <si>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</si>
  <si>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</si>
  <si>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</si>
  <si>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</si>
  <si>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</si>
  <si>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</si>
  <si>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</si>
  <si>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</si>
  <si>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</si>
  <si>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</si>
  <si>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</si>
  <si>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</si>
  <si>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</si>
  <si>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</si>
  <si>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</si>
  <si>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</si>
  <si>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</si>
  <si>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</si>
  <si>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</si>
  <si>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</si>
  <si>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</si>
  <si>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</si>
  <si>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</si>
  <si>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</si>
  <si>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</si>
  <si>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</si>
  <si>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</si>
  <si>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</si>
  <si>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</si>
  <si>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</si>
  <si>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</si>
  <si>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</si>
  <si>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</si>
  <si>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</si>
  <si>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</si>
  <si>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</si>
  <si>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</si>
  <si>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</si>
  <si>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</si>
  <si>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</si>
  <si>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</si>
  <si>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</si>
  <si>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</si>
  <si>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</si>
  <si>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</si>
  <si>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</si>
  <si>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</si>
  <si>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</si>
  <si>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</si>
  <si>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</si>
  <si>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</si>
  <si>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</si>
  <si>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</si>
  <si>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</si>
  <si>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</si>
  <si>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</si>
  <si>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</si>
  <si>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</si>
  <si>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</si>
  <si>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</si>
  <si>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</si>
  <si>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</si>
  <si>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</si>
  <si>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</si>
  <si>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</si>
  <si>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</si>
  <si>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</si>
  <si>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</si>
  <si>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</si>
  <si>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</si>
  <si>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</si>
  <si>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</si>
  <si>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</si>
  <si>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</si>
  <si>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</si>
  <si>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</si>
  <si>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</si>
  <si>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</si>
  <si>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</si>
  <si>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</si>
  <si>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</si>
  <si>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</si>
  <si>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</si>
  <si>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</si>
  <si>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</si>
  <si>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</si>
  <si>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</si>
  <si>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</si>
  <si>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</si>
  <si>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</si>
  <si>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</si>
  <si>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</si>
  <si>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</si>
  <si>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</si>
  <si>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</si>
  <si>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</si>
  <si>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</si>
  <si>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</si>
  <si>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</si>
  <si>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</si>
  <si>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</si>
  <si>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</si>
  <si>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</si>
  <si>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</si>
  <si>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</si>
  <si>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</si>
  <si>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</si>
  <si>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</si>
  <si>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</si>
  <si>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</si>
  <si>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</si>
  <si>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</si>
  <si>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</si>
  <si>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</si>
  <si>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</si>
  <si>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</si>
  <si>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</si>
  <si>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</si>
  <si>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</si>
  <si>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</si>
  <si>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</si>
  <si>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</si>
  <si>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</si>
  <si>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</si>
  <si>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</si>
  <si>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</si>
  <si>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</si>
  <si>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</si>
  <si>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</si>
  <si>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</si>
  <si>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</si>
  <si>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</si>
  <si>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</si>
  <si>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</si>
  <si>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</si>
  <si>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</si>
  <si>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</si>
  <si>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</si>
  <si>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</si>
  <si>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</si>
  <si>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</si>
  <si>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</si>
  <si>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</si>
  <si>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</si>
  <si>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</si>
  <si>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</si>
  <si>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</si>
  <si>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</si>
  <si>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</si>
  <si>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</si>
  <si>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</si>
  <si>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</si>
  <si>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</si>
  <si>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</si>
  <si>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</si>
  <si>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</si>
  <si>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</si>
  <si>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</si>
  <si>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</si>
  <si>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</si>
  <si>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</si>
  <si>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</si>
  <si>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</si>
  <si>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</si>
  <si>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</si>
  <si>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</si>
  <si>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</si>
  <si>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</si>
  <si>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</si>
  <si>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</si>
  <si>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</si>
  <si>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</si>
  <si>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</si>
  <si>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</si>
  <si>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</si>
  <si>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</si>
  <si>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</si>
  <si>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</si>
  <si>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</si>
  <si>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</si>
  <si>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</si>
  <si>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</si>
  <si>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</si>
  <si>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</si>
  <si>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</si>
  <si>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</si>
  <si>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</si>
  <si>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</si>
  <si>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</si>
  <si>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</si>
  <si>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</si>
  <si>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</si>
  <si>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</si>
  <si>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</si>
  <si>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</si>
  <si>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</si>
  <si>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</si>
  <si>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</si>
  <si>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</si>
  <si>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</si>
  <si>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</si>
  <si>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</si>
  <si>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</si>
  <si>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</si>
  <si>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</si>
  <si>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</si>
  <si>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</si>
  <si>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</si>
  <si>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</si>
  <si>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</si>
  <si>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</si>
  <si>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</si>
  <si>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</si>
  <si>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</si>
  <si>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</si>
  <si>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</si>
  <si>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</si>
  <si>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</si>
  <si>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</si>
  <si>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</si>
  <si>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</si>
  <si>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</si>
  <si>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</si>
  <si>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</si>
  <si>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</si>
  <si>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</si>
  <si>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</si>
  <si>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</si>
  <si>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</si>
  <si>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</si>
  <si>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</si>
  <si>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</si>
  <si>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</si>
  <si>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</si>
  <si>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</si>
  <si>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</si>
  <si>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</si>
  <si>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</si>
  <si>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</si>
  <si>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</si>
  <si>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</si>
  <si>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</si>
  <si>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</si>
  <si>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</si>
  <si>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</si>
  <si>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</si>
  <si>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</si>
  <si>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</si>
  <si>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</si>
  <si>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</si>
  <si>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</si>
  <si>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</si>
  <si>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</si>
  <si>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</si>
  <si>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</si>
  <si>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</si>
  <si>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</si>
  <si>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</si>
  <si>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</si>
  <si>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</si>
  <si>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</si>
  <si>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</si>
  <si>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</si>
  <si>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</si>
  <si>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</si>
  <si>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</si>
  <si>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</si>
  <si>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</si>
  <si>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</si>
  <si>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</si>
  <si>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</si>
  <si>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</si>
  <si>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</si>
  <si>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</si>
  <si>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</si>
  <si>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</si>
  <si>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</si>
  <si>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</si>
  <si>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</si>
  <si>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</si>
  <si>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</si>
  <si>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</si>
  <si>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</si>
  <si>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</si>
  <si>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</si>
  <si>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</si>
  <si>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</si>
  <si>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</si>
  <si>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</si>
  <si>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</si>
  <si>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</si>
  <si>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</si>
  <si>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</si>
  <si>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</si>
  <si>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</si>
  <si>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</si>
  <si>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</si>
  <si>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</si>
  <si>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</si>
  <si>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</si>
  <si>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</si>
  <si>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</si>
  <si>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</si>
  <si>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</si>
  <si>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</si>
  <si>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</si>
  <si>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</si>
  <si>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</si>
  <si>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</si>
  <si>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</si>
  <si>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</si>
  <si>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</si>
  <si>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</si>
  <si>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</si>
  <si>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</si>
  <si>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</si>
  <si>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</si>
  <si>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</si>
  <si>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</si>
  <si>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</si>
  <si>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</si>
  <si>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</si>
  <si>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</si>
  <si>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</si>
  <si>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</si>
  <si>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</si>
  <si>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</si>
  <si>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</si>
  <si>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</si>
  <si>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</si>
  <si>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</si>
  <si>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</si>
  <si>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</si>
  <si>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</si>
  <si>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</si>
  <si>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</si>
  <si>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</si>
  <si>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</si>
  <si>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</si>
  <si>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</si>
  <si>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</si>
  <si>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</si>
  <si>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</si>
  <si>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</si>
  <si>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</si>
  <si>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</si>
  <si>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</si>
  <si>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</si>
  <si>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</si>
  <si>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</si>
  <si>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</si>
  <si>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</si>
  <si>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</si>
  <si>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</si>
  <si>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</si>
  <si>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</si>
  <si>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</si>
  <si>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</si>
  <si>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</si>
  <si>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</si>
  <si>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</si>
  <si>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</si>
  <si>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</si>
  <si>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</si>
  <si>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</si>
  <si>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</si>
  <si>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</si>
  <si>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</si>
  <si>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</si>
  <si>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</si>
  <si>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</si>
  <si>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</si>
  <si>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</si>
  <si>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</si>
  <si>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</si>
  <si>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</si>
  <si>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</si>
  <si>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</si>
  <si>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</si>
  <si>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</si>
  <si>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</si>
  <si>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</si>
  <si>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</si>
  <si>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</si>
  <si>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</si>
  <si>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</si>
  <si>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</si>
  <si>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</si>
  <si>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</si>
  <si>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</si>
  <si>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</si>
  <si>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</si>
  <si>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</si>
  <si>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</si>
  <si>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</si>
  <si>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</si>
  <si>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</si>
  <si>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</si>
  <si>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</si>
  <si>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</si>
  <si>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</si>
  <si>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</si>
  <si>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</si>
  <si>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</si>
  <si>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</si>
  <si>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</si>
  <si>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</si>
  <si>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</si>
  <si>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</si>
  <si>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</si>
  <si>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</si>
  <si>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</si>
  <si>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</si>
  <si>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</si>
  <si>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</si>
  <si>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</si>
  <si>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</si>
  <si>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</si>
  <si>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</si>
  <si>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</si>
  <si>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</si>
  <si>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</si>
  <si>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</si>
  <si>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</si>
  <si>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</si>
  <si>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</si>
  <si>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</si>
  <si>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</si>
  <si>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</si>
  <si>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</si>
  <si>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</si>
  <si>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</si>
  <si>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</si>
  <si>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</si>
  <si>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</si>
  <si>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</si>
  <si>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</si>
  <si>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</si>
  <si>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</si>
  <si>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</si>
  <si>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</si>
  <si>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</si>
  <si>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</si>
  <si>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</si>
  <si>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</si>
  <si>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</si>
  <si>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</si>
  <si>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</si>
  <si>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</si>
  <si>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</si>
  <si>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</si>
  <si>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</si>
  <si>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</si>
  <si>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</si>
  <si>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</si>
  <si>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</si>
  <si>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</si>
  <si>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</si>
  <si>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</si>
  <si>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</si>
  <si>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</si>
  <si>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</si>
  <si>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</si>
  <si>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</si>
  <si>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</si>
  <si>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</si>
  <si>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</si>
  <si>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</si>
  <si>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</si>
  <si>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</si>
  <si>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</si>
  <si>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</si>
  <si>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</si>
  <si>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</si>
  <si>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</si>
  <si>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</si>
  <si>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</si>
  <si>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</si>
  <si>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</si>
  <si>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</si>
  <si>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</si>
  <si>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</si>
  <si>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</si>
  <si>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</si>
  <si>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</si>
  <si>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</si>
  <si>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</si>
  <si>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</si>
  <si>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</si>
  <si>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</si>
  <si>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</si>
  <si>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</si>
  <si>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</si>
  <si>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</si>
  <si>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</si>
  <si>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</si>
  <si>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</si>
  <si>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</si>
  <si>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</si>
  <si>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</si>
  <si>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</si>
  <si>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</si>
  <si>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</si>
  <si>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</si>
  <si>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</si>
  <si>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</si>
  <si>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</si>
  <si>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</si>
  <si>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</si>
  <si>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</si>
  <si>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</si>
  <si>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</si>
  <si>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</si>
  <si>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</si>
  <si>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</si>
  <si>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</si>
  <si>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</si>
  <si>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</si>
  <si>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</si>
  <si>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</si>
  <si>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</si>
  <si>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</si>
  <si>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</si>
  <si>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</si>
  <si>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</si>
  <si>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</si>
  <si>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</si>
  <si>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</si>
  <si>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</si>
  <si>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</si>
  <si>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</si>
  <si>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</si>
  <si>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</si>
  <si>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</si>
  <si>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</si>
  <si>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</si>
  <si>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</si>
  <si>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</si>
  <si>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</si>
  <si>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</si>
  <si>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</si>
  <si>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</si>
  <si>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</si>
  <si>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</si>
  <si>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</si>
  <si>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</si>
  <si>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</si>
  <si>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</si>
  <si>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</si>
  <si>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</si>
  <si>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</si>
  <si>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</si>
  <si>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</si>
  <si>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</si>
  <si>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</si>
  <si>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</si>
  <si>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</si>
  <si>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</si>
  <si>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</si>
  <si>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</si>
  <si>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</si>
  <si>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</si>
  <si>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</si>
  <si>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</si>
  <si>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</si>
  <si>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</si>
  <si>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</si>
  <si>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</si>
  <si>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</si>
  <si>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</si>
  <si>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</si>
  <si>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</si>
  <si>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</si>
  <si>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</si>
  <si>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</si>
  <si>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</si>
  <si>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</si>
  <si>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</si>
  <si>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</si>
  <si>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</si>
  <si>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</si>
  <si>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</si>
  <si>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</si>
  <si>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</si>
  <si>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</si>
  <si>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</si>
  <si>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</si>
  <si>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</si>
  <si>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</si>
  <si>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</si>
  <si>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</si>
  <si>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</si>
  <si>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</si>
  <si>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</si>
  <si>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</si>
  <si>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</si>
  <si>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</si>
  <si>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</si>
  <si>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</si>
  <si>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</si>
  <si>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</si>
  <si>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</si>
  <si>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</si>
  <si>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</si>
  <si>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</si>
  <si>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</si>
  <si>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</si>
  <si>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</si>
  <si>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</si>
  <si>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</si>
  <si>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</si>
  <si>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</si>
  <si>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</si>
  <si>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</si>
  <si>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</si>
  <si>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</si>
  <si>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</si>
  <si>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</si>
  <si>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</si>
  <si>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</si>
  <si>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</si>
  <si>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</si>
  <si>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</si>
  <si>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</si>
  <si>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</si>
  <si>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</si>
  <si>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</si>
  <si>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</si>
  <si>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</si>
  <si>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</si>
  <si>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</si>
  <si>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</si>
  <si>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</si>
  <si>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</si>
  <si>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</si>
  <si>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</si>
  <si>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</si>
  <si>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</si>
  <si>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</si>
  <si>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</si>
  <si>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</si>
  <si>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</si>
  <si>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</si>
  <si>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</si>
  <si>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</si>
  <si>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</si>
  <si>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</si>
  <si>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</si>
  <si>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</si>
  <si>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</si>
  <si>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</si>
  <si>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</si>
  <si>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</si>
  <si>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</si>
  <si>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</si>
  <si>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</si>
  <si>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</si>
  <si>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</si>
  <si>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</si>
  <si>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</si>
  <si>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</si>
  <si>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</si>
  <si>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</si>
  <si>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</si>
  <si>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</si>
  <si>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</si>
  <si>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</si>
  <si>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</si>
  <si>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</si>
  <si>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</si>
  <si>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</si>
  <si>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</si>
  <si>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</si>
  <si>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</si>
  <si>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</si>
  <si>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</si>
  <si>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</si>
  <si>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</si>
  <si>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</si>
  <si>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</si>
  <si>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</si>
  <si>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</si>
  <si>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</si>
  <si>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</si>
  <si>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</si>
  <si>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</si>
  <si>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</si>
  <si>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</si>
  <si>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</si>
  <si>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</si>
  <si>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</si>
  <si>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</si>
  <si>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</si>
  <si>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</si>
  <si>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</si>
  <si>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</si>
  <si>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</si>
  <si>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</si>
  <si>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</si>
  <si>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</si>
  <si>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</si>
  <si>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</si>
  <si>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</si>
  <si>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</si>
  <si>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</si>
  <si>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</si>
  <si>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</si>
  <si>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</si>
  <si>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</si>
  <si>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</si>
  <si>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</si>
  <si>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</si>
  <si>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</si>
  <si>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</si>
  <si>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</si>
  <si>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</si>
  <si>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</si>
  <si>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</si>
  <si>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</si>
  <si>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</si>
  <si>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</si>
  <si>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</si>
  <si>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</si>
  <si>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</si>
  <si>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</si>
  <si>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</si>
  <si>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</si>
  <si>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</si>
  <si>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</si>
  <si>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</si>
  <si>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</si>
  <si>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</si>
  <si>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</si>
  <si>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</si>
  <si>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</si>
  <si>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</si>
  <si>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</si>
  <si>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</si>
  <si>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</si>
  <si>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</si>
  <si>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</si>
  <si>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</si>
  <si>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</si>
  <si>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</si>
  <si>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</si>
  <si>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</si>
  <si>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</si>
  <si>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</si>
  <si>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</si>
  <si>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</si>
  <si>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</si>
  <si>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</si>
  <si>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</si>
  <si>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</si>
  <si>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</si>
  <si>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</si>
  <si>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</si>
  <si>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</si>
  <si>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</si>
  <si>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</si>
  <si>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</si>
  <si>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</si>
  <si>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</si>
  <si>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</si>
  <si>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</si>
  <si>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</si>
  <si>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</si>
  <si>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</si>
  <si>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</si>
  <si>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</si>
  <si>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</si>
  <si>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</si>
  <si>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</si>
  <si>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</si>
  <si>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</si>
  <si>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</si>
  <si>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</si>
  <si>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</si>
  <si>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</si>
  <si>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</si>
  <si>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</si>
  <si>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</si>
  <si>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</si>
  <si>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</si>
  <si>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</si>
  <si>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</si>
  <si>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</si>
  <si>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</si>
  <si>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</si>
  <si>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</si>
  <si>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</si>
  <si>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</si>
  <si>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</si>
  <si>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</si>
  <si>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</si>
  <si>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</si>
  <si>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</si>
  <si>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</si>
  <si>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</si>
  <si>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</si>
  <si>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</si>
  <si>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</si>
  <si>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</si>
  <si>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</si>
  <si>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</si>
  <si>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</si>
  <si>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</si>
  <si>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</si>
  <si>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</si>
  <si>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</si>
  <si>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</si>
  <si>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</si>
  <si>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</si>
  <si>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</si>
  <si>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</si>
  <si>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</si>
  <si>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</si>
  <si>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</si>
  <si>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</si>
  <si>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</si>
  <si>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</si>
  <si>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</si>
  <si>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</si>
  <si>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</si>
  <si>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</si>
  <si>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</si>
  <si>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</si>
  <si>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</si>
  <si>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</si>
  <si>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</si>
  <si>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</si>
  <si>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</si>
  <si>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</si>
  <si>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</si>
  <si>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</si>
  <si>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</si>
  <si>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</si>
  <si>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</si>
  <si>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</si>
  <si>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</si>
  <si>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</si>
  <si>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</si>
  <si>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</si>
  <si>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</si>
  <si>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</si>
  <si>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</si>
  <si>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</si>
  <si>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</si>
  <si>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</si>
  <si>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</si>
  <si>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</si>
  <si>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</si>
  <si>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</si>
  <si>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</si>
  <si>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</si>
  <si>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</si>
  <si>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</si>
  <si>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</si>
  <si>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</si>
  <si>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</si>
  <si>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</si>
  <si>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</si>
  <si>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</si>
  <si>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</si>
  <si>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</si>
  <si>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</si>
  <si>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</si>
  <si>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</si>
  <si>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</si>
  <si>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</si>
  <si>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</si>
  <si>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</si>
  <si>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</si>
  <si>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</si>
  <si>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</si>
  <si>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</si>
  <si>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</si>
  <si>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</si>
  <si>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</si>
  <si>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</si>
  <si>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</si>
  <si>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</si>
  <si>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</si>
  <si>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</si>
  <si>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</si>
  <si>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</si>
  <si>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</si>
  <si>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</si>
  <si>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</si>
  <si>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</si>
  <si>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</si>
  <si>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</si>
  <si>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</si>
  <si>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</si>
  <si>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</si>
  <si>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</si>
  <si>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</si>
  <si>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</si>
  <si>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</si>
  <si>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</si>
  <si>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</si>
  <si>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</si>
  <si>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</si>
  <si>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</si>
  <si>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</si>
  <si>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</si>
  <si>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</si>
  <si>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</si>
  <si>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</si>
  <si>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</si>
  <si>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</si>
  <si>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</si>
  <si>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</si>
  <si>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</si>
  <si>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</si>
  <si>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</si>
  <si>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</si>
  <si>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</si>
  <si>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</si>
  <si>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</si>
  <si>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</si>
  <si>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</si>
  <si>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</si>
  <si>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</si>
  <si>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</si>
  <si>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</si>
  <si>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</si>
  <si>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</si>
  <si>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</si>
  <si>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</si>
  <si>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</si>
  <si>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</si>
  <si>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</si>
  <si>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</si>
  <si>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</si>
  <si>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</si>
  <si>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</si>
  <si>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</si>
  <si>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</si>
  <si>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</si>
  <si>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</si>
  <si>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</si>
  <si>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</si>
  <si>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</si>
  <si>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</si>
  <si>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</si>
  <si>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</si>
  <si>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</si>
  <si>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</si>
  <si>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</si>
  <si>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</si>
  <si>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</si>
  <si>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</si>
  <si>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</si>
  <si>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</si>
  <si>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</si>
  <si>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</si>
  <si>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</si>
  <si>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</si>
  <si>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</si>
  <si>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</si>
  <si>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</si>
  <si>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</si>
  <si>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</si>
  <si>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</si>
  <si>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</si>
  <si>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</si>
  <si>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</si>
  <si>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</si>
  <si>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</si>
  <si>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</si>
  <si>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</si>
  <si>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</si>
  <si>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</si>
  <si>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</si>
  <si>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</si>
  <si>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</si>
  <si>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</si>
  <si>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</si>
  <si>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</si>
  <si>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</si>
  <si>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</si>
  <si>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</si>
  <si>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</si>
  <si>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</si>
  <si>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</si>
  <si>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</si>
  <si>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</si>
  <si>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</si>
  <si>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</si>
  <si>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</si>
  <si>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</si>
  <si>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</si>
  <si>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</si>
  <si>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</si>
  <si>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</si>
  <si>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</si>
  <si>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</si>
  <si>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</si>
  <si>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</si>
  <si>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</si>
  <si>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</si>
  <si>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</si>
  <si>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</si>
  <si>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</si>
  <si>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</si>
  <si>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</si>
  <si>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</si>
  <si>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</si>
  <si>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</si>
  <si>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</si>
  <si>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</si>
  <si>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</si>
  <si>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</si>
  <si>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</si>
  <si>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</si>
  <si>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</si>
  <si>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</si>
  <si>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</si>
  <si>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</si>
  <si>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</si>
  <si>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</si>
  <si>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</si>
  <si>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</si>
  <si>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</si>
  <si>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</si>
  <si>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</si>
  <si>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</si>
  <si>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</si>
  <si>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</si>
  <si>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</si>
  <si>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</si>
  <si>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</si>
  <si>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</si>
  <si>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</si>
  <si>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</si>
  <si>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</si>
  <si>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</si>
  <si>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</si>
  <si>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</si>
  <si>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</si>
  <si>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</si>
  <si>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</si>
  <si>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</si>
  <si>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</si>
  <si>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</si>
  <si>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</si>
  <si>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</si>
  <si>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</si>
  <si>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</si>
  <si>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</si>
  <si>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</si>
  <si>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</si>
  <si>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</si>
  <si>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</si>
  <si>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</si>
  <si>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</si>
  <si>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</si>
  <si>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</si>
  <si>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</si>
  <si>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</si>
  <si>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</si>
  <si>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</si>
  <si>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</si>
  <si>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</si>
  <si>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</si>
  <si>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</si>
  <si>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</si>
  <si>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</si>
  <si>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</si>
  <si>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</si>
  <si>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</si>
  <si>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</si>
  <si>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</si>
  <si>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</si>
  <si>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</si>
  <si>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</si>
  <si>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</si>
  <si>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</si>
  <si>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</si>
  <si>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</si>
  <si>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</si>
  <si>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</si>
  <si>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</si>
  <si>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</si>
  <si>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</si>
  <si>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</si>
  <si>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</si>
  <si>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</si>
  <si>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</si>
  <si>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</si>
  <si>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</si>
  <si>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</si>
  <si>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</si>
  <si>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</si>
  <si>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</si>
  <si>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</si>
  <si>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</si>
  <si>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</si>
  <si>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</si>
  <si>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</si>
  <si>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</si>
  <si>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</si>
  <si>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</si>
  <si>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</si>
  <si>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</si>
  <si>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</si>
  <si>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</si>
  <si>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</si>
  <si>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</si>
  <si>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</si>
  <si>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</si>
  <si>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</si>
  <si>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</si>
  <si>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</si>
  <si>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</si>
  <si>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</si>
  <si>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</si>
  <si>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</si>
  <si>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</si>
  <si>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</si>
  <si>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</si>
  <si>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</si>
  <si>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</si>
  <si>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</si>
  <si>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</si>
  <si>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</si>
  <si>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</si>
  <si>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</si>
  <si>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</si>
  <si>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</si>
  <si>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</si>
  <si>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</si>
  <si>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</si>
  <si>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</si>
  <si>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</si>
  <si>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</si>
  <si>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</si>
  <si>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</si>
  <si>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</si>
  <si>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</si>
  <si>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</si>
  <si>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</si>
  <si>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</si>
  <si>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</si>
  <si>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</si>
  <si>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</si>
  <si>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</si>
  <si>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</si>
  <si>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</si>
  <si>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</si>
  <si>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</si>
  <si>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</si>
  <si>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</si>
  <si>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</si>
  <si>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</si>
  <si>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</si>
  <si>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</si>
  <si>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</si>
  <si>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</si>
  <si>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</si>
  <si>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</si>
  <si>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</si>
  <si>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</si>
  <si>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</si>
  <si>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</si>
  <si>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</si>
  <si>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</si>
  <si>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</si>
  <si>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</si>
  <si>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</si>
  <si>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</si>
  <si>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</si>
  <si>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</si>
  <si>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</si>
  <si>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</si>
  <si>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</si>
  <si>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</si>
  <si>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</si>
  <si>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</si>
  <si>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</si>
  <si>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</si>
  <si>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</si>
  <si>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</si>
  <si>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</si>
  <si>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</si>
  <si>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</si>
  <si>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</si>
  <si>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</si>
  <si>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</si>
  <si>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</si>
  <si>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</si>
  <si>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</si>
  <si>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</si>
  <si>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</si>
  <si>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</si>
  <si>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</si>
  <si>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</si>
  <si>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</si>
  <si>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</si>
  <si>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</si>
  <si>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</si>
  <si>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</si>
  <si>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</si>
  <si>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</si>
  <si>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</si>
  <si>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</si>
  <si>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</si>
  <si>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</si>
  <si>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</si>
  <si>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</si>
  <si>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</si>
  <si>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</si>
  <si>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</si>
  <si>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</si>
  <si>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</si>
  <si>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</si>
  <si>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</si>
  <si>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</si>
  <si>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</si>
  <si>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</si>
  <si>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</si>
  <si>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</si>
  <si>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</si>
  <si>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</si>
  <si>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</si>
  <si>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</si>
  <si>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</si>
  <si>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</si>
  <si>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</si>
  <si>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</si>
  <si>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</si>
  <si>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</si>
  <si>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</si>
  <si>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</si>
  <si>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</si>
  <si>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</si>
  <si>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</si>
  <si>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</si>
  <si>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</si>
  <si>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</si>
  <si>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</si>
  <si>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</si>
  <si>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</si>
  <si>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</si>
  <si>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</si>
  <si>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</si>
  <si>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</si>
  <si>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</si>
  <si>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</si>
  <si>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</si>
  <si>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</si>
  <si>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</si>
  <si>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</si>
  <si>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</si>
  <si>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</si>
  <si>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</si>
  <si>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</si>
  <si>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</si>
  <si>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</si>
  <si>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</si>
  <si>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</si>
  <si>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</si>
  <si>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</si>
  <si>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</si>
  <si>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</si>
  <si>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</si>
  <si>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</si>
  <si>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</si>
  <si>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</si>
  <si>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</si>
  <si>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</si>
  <si>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</si>
  <si>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</si>
  <si>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</si>
  <si>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</si>
  <si>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</si>
  <si>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</si>
  <si>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</si>
  <si>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</si>
  <si>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</si>
  <si>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</si>
  <si>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</si>
  <si>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</si>
  <si>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</si>
  <si>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</si>
  <si>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</si>
  <si>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</si>
  <si>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</si>
  <si>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</si>
  <si>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</si>
  <si>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</si>
  <si>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</si>
  <si>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</si>
  <si>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</si>
  <si>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</si>
  <si>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</si>
  <si>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</si>
  <si>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</si>
  <si>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</si>
  <si>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</si>
  <si>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</si>
  <si>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</si>
  <si>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</si>
  <si>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</si>
  <si>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</si>
  <si>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</si>
  <si>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</si>
  <si>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</si>
  <si>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</si>
  <si>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</si>
  <si>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</si>
  <si>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</si>
  <si>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</si>
  <si>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</si>
  <si>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</si>
  <si>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</si>
  <si>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</si>
  <si>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</si>
  <si>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</si>
  <si>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</si>
  <si>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</si>
  <si>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</si>
  <si>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</si>
  <si>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</si>
  <si>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</si>
  <si>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</si>
  <si>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</si>
  <si>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</si>
  <si>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</si>
  <si>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</si>
  <si>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</si>
  <si>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</si>
  <si>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</si>
  <si>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</si>
  <si>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</si>
  <si>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</si>
  <si>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</si>
  <si>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</si>
  <si>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</si>
  <si>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</si>
  <si>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</si>
  <si>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</si>
  <si>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</si>
  <si>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</si>
  <si>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</si>
  <si>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</si>
  <si>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</si>
  <si>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</si>
  <si>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</si>
  <si>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</si>
  <si>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</si>
  <si>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</si>
  <si>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</si>
  <si>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</si>
  <si>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</si>
  <si>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</si>
  <si>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</si>
  <si>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</si>
  <si>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</si>
  <si>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</si>
  <si>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</si>
  <si>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</si>
  <si>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</si>
  <si>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</si>
  <si>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</si>
  <si>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</si>
  <si>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</si>
  <si>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</si>
  <si>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</si>
  <si>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</si>
  <si>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</si>
  <si>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</si>
  <si>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</si>
  <si>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</si>
  <si>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</si>
  <si>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</si>
  <si>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</si>
  <si>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</si>
  <si>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</si>
  <si>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</si>
  <si>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</si>
  <si>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</si>
  <si>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</si>
  <si>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</si>
  <si>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</si>
  <si>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</si>
  <si>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</si>
  <si>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</si>
  <si>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</si>
  <si>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</si>
  <si>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</si>
  <si>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</si>
  <si>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</si>
  <si>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</si>
  <si>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</si>
  <si>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</si>
  <si>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</si>
  <si>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</si>
  <si>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</si>
  <si>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</si>
  <si>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</si>
  <si>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</si>
  <si>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</si>
  <si>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</si>
  <si>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</si>
  <si>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</si>
  <si>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</si>
  <si>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</si>
  <si>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</si>
  <si>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</si>
  <si>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</si>
  <si>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</si>
  <si>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</si>
  <si>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</si>
  <si>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</si>
  <si>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</si>
  <si>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</si>
  <si>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</si>
  <si>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</si>
  <si>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</si>
  <si>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</si>
  <si>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</si>
  <si>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</si>
  <si>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</si>
  <si>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</si>
  <si>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</si>
  <si>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</si>
  <si>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</si>
  <si>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</si>
  <si>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</si>
  <si>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</si>
  <si>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</si>
  <si>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</si>
  <si>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</si>
  <si>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</si>
  <si>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</si>
  <si>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</si>
  <si>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</si>
  <si>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</si>
  <si>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</si>
  <si>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</si>
  <si>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</si>
  <si>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</si>
  <si>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</si>
  <si>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</si>
  <si>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</si>
  <si>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</si>
  <si>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</si>
  <si>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</si>
  <si>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</si>
  <si>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</si>
  <si>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</si>
  <si>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</si>
  <si>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</si>
  <si>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</si>
  <si>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</si>
  <si>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</si>
  <si>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</si>
  <si>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</si>
  <si>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</si>
  <si>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</si>
  <si>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</si>
  <si>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</si>
  <si>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</si>
  <si>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</si>
  <si>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</si>
  <si>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</si>
  <si>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</si>
  <si>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</si>
  <si>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</si>
  <si>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</si>
  <si>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</si>
  <si>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</si>
  <si>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</si>
  <si>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</si>
  <si>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</si>
  <si>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</si>
  <si>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</si>
  <si>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</si>
  <si>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</si>
  <si>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</si>
  <si>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</si>
  <si>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</si>
  <si>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</si>
  <si>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</si>
  <si>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</si>
  <si>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</si>
  <si>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</si>
  <si>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</si>
  <si>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</si>
  <si>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</si>
  <si>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</si>
  <si>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</si>
  <si>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</si>
  <si>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</si>
  <si>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</si>
  <si>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</si>
  <si>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</si>
  <si>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</si>
  <si>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</si>
  <si>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</si>
  <si>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</si>
  <si>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</si>
  <si>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</si>
  <si>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</si>
  <si>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</si>
  <si>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</si>
  <si>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</si>
  <si>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</si>
  <si>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</si>
  <si>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</si>
  <si>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</si>
  <si>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</si>
  <si>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</si>
  <si>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</si>
  <si>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</si>
  <si>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</si>
  <si>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</si>
  <si>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</si>
  <si>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</si>
  <si>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</si>
  <si>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</si>
  <si>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</si>
  <si>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</si>
  <si>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</si>
  <si>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</si>
  <si>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</si>
  <si>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</si>
  <si>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</si>
  <si>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</si>
  <si>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</si>
  <si>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</si>
  <si>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</si>
  <si>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</si>
  <si>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</si>
  <si>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</si>
  <si>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</si>
  <si>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</si>
  <si>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</si>
  <si>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</si>
  <si>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</si>
  <si>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</si>
  <si>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</si>
  <si>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</si>
  <si>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</si>
  <si>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</si>
  <si>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</si>
  <si>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</si>
  <si>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</si>
  <si>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</si>
  <si>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</si>
  <si>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</si>
  <si>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</si>
  <si>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</si>
  <si>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</si>
  <si>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</si>
  <si>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</si>
  <si>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</si>
  <si>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</si>
  <si>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</si>
  <si>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</si>
  <si>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</si>
  <si>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</si>
  <si>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</si>
  <si>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</si>
  <si>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</si>
  <si>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</si>
  <si>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</si>
  <si>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</si>
  <si>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</si>
  <si>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</si>
  <si>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</si>
  <si>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</si>
  <si>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</si>
  <si>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</si>
  <si>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</si>
  <si>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</si>
  <si>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</si>
  <si>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</si>
  <si>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</si>
  <si>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</si>
  <si>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</si>
  <si>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</si>
  <si>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</si>
  <si>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</si>
  <si>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</si>
  <si>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</si>
  <si>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</si>
  <si>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</si>
  <si>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</si>
  <si>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</si>
  <si>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</si>
  <si>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</si>
  <si>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</si>
  <si>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</si>
  <si>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</si>
  <si>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</si>
  <si>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</si>
  <si>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</si>
  <si>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</si>
  <si>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</si>
  <si>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</si>
  <si>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</si>
  <si>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</si>
  <si>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</si>
  <si>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</si>
  <si>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</si>
  <si>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</si>
  <si>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</si>
  <si>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</si>
  <si>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</si>
  <si>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</si>
  <si>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</si>
  <si>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</si>
  <si>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</si>
  <si>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</si>
  <si>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</si>
  <si>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</si>
  <si>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</si>
  <si>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</si>
  <si>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</si>
  <si>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</si>
  <si>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</si>
  <si>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</si>
  <si>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</si>
  <si>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</si>
  <si>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</si>
  <si>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</si>
  <si>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</si>
  <si>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</si>
  <si>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</si>
  <si>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</si>
  <si>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</si>
  <si>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</si>
  <si>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</si>
  <si>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</si>
  <si>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</si>
  <si>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</si>
  <si>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</si>
  <si>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</si>
  <si>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</si>
  <si>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</si>
  <si>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</si>
  <si>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</si>
  <si>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</si>
  <si>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</si>
  <si>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</si>
  <si>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</si>
  <si>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</si>
  <si>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</si>
  <si>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</si>
  <si>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</si>
  <si>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</si>
  <si>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</si>
  <si>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</si>
  <si>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</si>
  <si>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</si>
  <si>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</si>
  <si>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</si>
  <si>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</si>
  <si>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</si>
  <si>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</si>
  <si>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</si>
  <si>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</si>
  <si>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</si>
  <si>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</si>
  <si>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</si>
  <si>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</si>
  <si>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</si>
  <si>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</si>
  <si>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</si>
  <si>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</si>
  <si>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</si>
  <si>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</si>
  <si>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</si>
  <si>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</si>
  <si>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</si>
  <si>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</si>
  <si>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</si>
  <si>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</si>
  <si>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</si>
  <si>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</si>
  <si>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</si>
  <si>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</si>
  <si>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</si>
  <si>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</si>
  <si>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</si>
  <si>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</si>
  <si>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</si>
  <si>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</si>
  <si>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</si>
  <si>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</si>
  <si>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</si>
  <si>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</si>
  <si>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</si>
  <si>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</si>
  <si>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</si>
  <si>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</si>
  <si>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</si>
  <si>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</si>
  <si>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</si>
  <si>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</si>
  <si>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</si>
  <si>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</si>
  <si>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</si>
  <si>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</si>
  <si>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</si>
  <si>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</si>
  <si>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</si>
  <si>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</si>
  <si>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</si>
  <si>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</si>
  <si>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</si>
  <si>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</si>
  <si>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</si>
  <si>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</si>
  <si>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</si>
  <si>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</si>
  <si>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</si>
  <si>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</si>
  <si>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</si>
  <si>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</si>
  <si>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</si>
  <si>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</si>
  <si>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</si>
  <si>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</si>
  <si>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</si>
  <si>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</si>
  <si>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</si>
  <si>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</si>
  <si>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</si>
  <si>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</si>
  <si>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</si>
  <si>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</si>
  <si>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</si>
  <si>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</si>
  <si>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</si>
  <si>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</si>
  <si>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</si>
  <si>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</si>
  <si>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</si>
  <si>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</si>
  <si>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</si>
  <si>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</si>
  <si>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</si>
  <si>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</si>
  <si>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</si>
  <si>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</si>
  <si>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</si>
  <si>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</si>
  <si>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</si>
  <si>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</si>
  <si>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</si>
  <si>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</si>
  <si>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</si>
  <si>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</si>
  <si>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</si>
  <si>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</si>
  <si>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</si>
  <si>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</si>
  <si>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</si>
  <si>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</si>
  <si>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</si>
  <si>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</si>
  <si>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</si>
  <si>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</si>
  <si>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</si>
  <si>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</si>
  <si>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</si>
  <si>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</si>
  <si>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</si>
  <si>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</si>
  <si>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</si>
  <si>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</si>
  <si>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</si>
  <si>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</si>
  <si>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</si>
  <si>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</si>
  <si>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</si>
  <si>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</si>
  <si>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</si>
  <si>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</si>
  <si>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</si>
  <si>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</si>
  <si>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</si>
  <si>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</si>
  <si>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</si>
  <si>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</si>
  <si>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</si>
  <si>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</si>
  <si>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</si>
  <si>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</si>
  <si>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</si>
  <si>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</si>
  <si>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</si>
  <si>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</si>
  <si>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</si>
  <si>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</si>
  <si>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</si>
  <si>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</si>
  <si>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</si>
  <si>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</si>
  <si>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</si>
  <si>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</si>
  <si>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</si>
  <si>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</si>
  <si>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</si>
  <si>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</si>
  <si>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</si>
  <si>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</si>
  <si>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</si>
  <si>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</si>
  <si>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</si>
  <si>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</si>
  <si>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</si>
  <si>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</si>
  <si>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</si>
  <si>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</si>
  <si>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</si>
  <si>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</si>
  <si>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</si>
  <si>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</si>
  <si>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</si>
  <si>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</si>
  <si>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</si>
  <si>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</si>
  <si>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</si>
  <si>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</si>
  <si>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</si>
  <si>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</si>
  <si>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</si>
  <si>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</si>
  <si>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</si>
  <si>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</si>
  <si>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</si>
  <si>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</si>
  <si>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</si>
  <si>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</si>
  <si>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</si>
  <si>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</si>
  <si>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</si>
  <si>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</si>
  <si>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</si>
  <si>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</si>
  <si>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</si>
  <si>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</si>
  <si>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</si>
  <si>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</si>
  <si>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</si>
  <si>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</si>
  <si>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</si>
  <si>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</si>
  <si>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</si>
  <si>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</si>
  <si>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</si>
  <si>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</si>
  <si>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</si>
  <si>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</si>
  <si>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</si>
  <si>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</si>
  <si>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</si>
  <si>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</si>
  <si>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</si>
  <si>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</si>
  <si>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</si>
  <si>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</si>
  <si>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</si>
  <si>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</si>
  <si>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</si>
  <si>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</si>
  <si>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</si>
  <si>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</si>
  <si>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</si>
  <si>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</si>
  <si>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</si>
  <si>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</si>
  <si>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</si>
  <si>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</si>
  <si>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</si>
  <si>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</si>
  <si>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</si>
  <si>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</si>
  <si>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</si>
  <si>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</si>
  <si>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</si>
  <si>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</si>
  <si>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</si>
  <si>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</si>
  <si>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</si>
  <si>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</si>
  <si>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</si>
  <si>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</si>
  <si>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</si>
  <si>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</si>
  <si>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</si>
  <si>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</si>
  <si>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</si>
  <si>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</si>
  <si>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</si>
  <si>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</si>
  <si>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</si>
  <si>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</si>
  <si>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</si>
  <si>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</si>
  <si>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</si>
  <si>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</si>
  <si>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</si>
  <si>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</si>
  <si>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</si>
  <si>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</si>
  <si>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</si>
  <si>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</si>
  <si>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</si>
  <si>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</si>
  <si>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</si>
  <si>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</si>
  <si>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</si>
  <si>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</si>
  <si>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</si>
  <si>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</si>
  <si>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</si>
  <si>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</si>
  <si>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</si>
  <si>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</si>
  <si>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</si>
  <si>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</si>
  <si>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</si>
  <si>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</si>
  <si>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</si>
  <si>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</si>
  <si>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</si>
  <si>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</si>
  <si>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</si>
  <si>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</si>
  <si>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</si>
  <si>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</si>
  <si>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</si>
  <si>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</si>
  <si>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</si>
  <si>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</si>
  <si>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</si>
  <si>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</si>
  <si>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</si>
  <si>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</si>
  <si>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</si>
  <si>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</si>
  <si>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</si>
  <si>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</si>
  <si>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</si>
  <si>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</si>
  <si>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</si>
  <si>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</si>
  <si>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</si>
  <si>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</si>
  <si>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</si>
  <si>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</si>
  <si>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</si>
  <si>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</si>
  <si>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</si>
  <si>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</si>
  <si>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</si>
  <si>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</si>
  <si>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</si>
  <si>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</si>
  <si>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</si>
  <si>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</si>
  <si>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</si>
  <si>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</si>
  <si>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</si>
  <si>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</si>
  <si>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</si>
  <si>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</si>
  <si>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</si>
  <si>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</si>
  <si>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</si>
  <si>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</si>
  <si>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</si>
  <si>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</si>
  <si>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</si>
  <si>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</si>
  <si>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</si>
  <si>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</si>
  <si>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</si>
  <si>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</si>
  <si>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</si>
  <si>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</si>
  <si>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</si>
  <si>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</si>
  <si>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</si>
  <si>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</si>
  <si>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</si>
  <si>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</si>
  <si>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</si>
  <si>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</si>
  <si>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</si>
  <si>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</si>
  <si>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</si>
  <si>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</si>
  <si>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</si>
  <si>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</si>
  <si>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</si>
  <si>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</si>
  <si>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</si>
  <si>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</si>
  <si>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</si>
  <si>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</si>
  <si>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</si>
  <si>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</si>
  <si>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</si>
  <si>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</si>
  <si>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</si>
  <si>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</si>
  <si>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</si>
  <si>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</si>
  <si>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</si>
  <si>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</si>
  <si>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</si>
  <si>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</si>
  <si>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</si>
  <si>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</si>
  <si>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</si>
  <si>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</si>
  <si>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</si>
  <si>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</si>
  <si>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</si>
  <si>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</si>
  <si>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</si>
  <si>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</si>
  <si>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</si>
  <si>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</si>
  <si>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</si>
  <si>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</si>
  <si>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</si>
  <si>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</si>
  <si>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</si>
  <si>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</si>
  <si>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</si>
  <si>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</si>
  <si>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</si>
  <si>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</si>
  <si>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</si>
  <si>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</si>
  <si>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</si>
  <si>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</si>
  <si>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</si>
  <si>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</si>
  <si>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</si>
  <si>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</si>
  <si>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</si>
  <si>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</si>
  <si>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</si>
  <si>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</si>
  <si>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</si>
  <si>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</si>
  <si>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</si>
  <si>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</si>
  <si>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</si>
  <si>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</si>
  <si>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</si>
  <si>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</si>
  <si>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</si>
  <si>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</si>
  <si>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</si>
  <si>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</si>
  <si>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</si>
  <si>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</si>
  <si>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</si>
  <si>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</si>
  <si>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</si>
  <si>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</si>
  <si>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</si>
  <si>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</si>
  <si>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</si>
  <si>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</si>
  <si>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</si>
  <si>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</si>
  <si>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</si>
  <si>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</si>
  <si>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</si>
  <si>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</si>
  <si>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</si>
  <si>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</si>
  <si>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</si>
  <si>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</si>
  <si>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</si>
  <si>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</si>
  <si>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</si>
  <si>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</si>
  <si>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</si>
  <si>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</si>
  <si>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</si>
  <si>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</si>
  <si>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</si>
  <si>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</si>
  <si>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</si>
  <si>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</si>
  <si>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</si>
  <si>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</si>
  <si>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</si>
  <si>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</si>
  <si>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</si>
  <si>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</si>
  <si>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</si>
  <si>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</si>
  <si>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</si>
  <si>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</si>
  <si>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</si>
  <si>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</si>
  <si>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</si>
  <si>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</si>
  <si>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</si>
  <si>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</si>
  <si>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</si>
  <si>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</si>
  <si>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</si>
  <si>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</si>
  <si>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</si>
  <si>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</si>
  <si>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</si>
  <si>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</si>
  <si>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</si>
  <si>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</si>
  <si>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</si>
  <si>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</si>
  <si>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</si>
  <si>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</si>
  <si>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</si>
  <si>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</si>
  <si>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</si>
  <si>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</si>
  <si>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</si>
  <si>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</si>
  <si>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</si>
  <si>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</si>
  <si>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</si>
  <si>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</si>
  <si>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</si>
  <si>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</si>
  <si>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</si>
  <si>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</si>
  <si>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</si>
  <si>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</si>
  <si>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</si>
  <si>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</si>
  <si>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</si>
  <si>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</si>
  <si>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</si>
  <si>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</si>
  <si>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</si>
  <si>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</si>
  <si>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</si>
  <si>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</si>
  <si>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</si>
  <si>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</si>
  <si>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</si>
  <si>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</si>
  <si>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</si>
  <si>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</si>
  <si>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</si>
  <si>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</si>
  <si>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</si>
  <si>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</si>
  <si>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</si>
  <si>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</si>
  <si>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</si>
  <si>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</si>
  <si>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</si>
  <si>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</si>
  <si>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</si>
  <si>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</si>
  <si>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</si>
  <si>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</si>
  <si>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</si>
  <si>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</si>
  <si>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</si>
  <si>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</si>
  <si>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</si>
  <si>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</si>
  <si>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</si>
  <si>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</si>
  <si>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</si>
  <si>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</si>
  <si>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</si>
  <si>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</si>
  <si>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</si>
  <si>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</si>
  <si>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</si>
  <si>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</si>
  <si>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</si>
  <si>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</si>
  <si>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</si>
  <si>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</si>
  <si>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</si>
  <si>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</si>
  <si>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</si>
  <si>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</si>
  <si>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</si>
  <si>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</si>
  <si>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</si>
  <si>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</si>
  <si>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</si>
  <si>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</si>
  <si>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</si>
  <si>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</si>
  <si>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</si>
  <si>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</si>
  <si>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</si>
  <si>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</si>
  <si>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</si>
  <si>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</si>
  <si>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</si>
  <si>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</si>
  <si>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</si>
  <si>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</si>
  <si>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</si>
  <si>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</si>
  <si>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</si>
  <si>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</si>
  <si>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</si>
  <si>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</si>
  <si>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</si>
  <si>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</si>
  <si>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</si>
  <si>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</si>
  <si>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</si>
  <si>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</si>
  <si>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</si>
  <si>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</si>
  <si>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</si>
  <si>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</si>
  <si>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</si>
  <si>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</si>
  <si>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</si>
  <si>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</si>
  <si>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</si>
  <si>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</si>
  <si>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</si>
  <si>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</si>
  <si>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</si>
  <si>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</si>
  <si>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</si>
  <si>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</si>
  <si>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</si>
  <si>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</si>
  <si>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</si>
  <si>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</si>
  <si>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</si>
  <si>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</si>
  <si>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</si>
  <si>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</si>
  <si>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</si>
  <si>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</si>
  <si>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</si>
  <si>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</si>
  <si>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</si>
  <si>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</si>
  <si>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</si>
  <si>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</si>
  <si>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</si>
  <si>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</si>
  <si>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</si>
  <si>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</si>
  <si>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</si>
  <si>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</si>
  <si>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</si>
  <si>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</si>
  <si>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</si>
  <si>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</si>
  <si>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</si>
  <si>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</si>
  <si>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</si>
  <si>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</si>
  <si>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</si>
  <si>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</si>
  <si>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</si>
  <si>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</si>
  <si>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</si>
  <si>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</si>
  <si>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</si>
  <si>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</si>
  <si>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</si>
  <si>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</si>
  <si>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</si>
  <si>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</si>
  <si>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</si>
  <si>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</si>
  <si>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</si>
  <si>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</si>
  <si>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</si>
  <si>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</si>
  <si>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</si>
  <si>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</si>
  <si>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</si>
  <si>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</si>
  <si>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</si>
  <si>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</si>
  <si>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</si>
  <si>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</si>
  <si>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</si>
  <si>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</si>
  <si>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</si>
  <si>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</si>
  <si>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</si>
  <si>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</si>
  <si>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</si>
  <si>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</si>
  <si>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</si>
  <si>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</si>
  <si>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</si>
  <si>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</si>
  <si>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</si>
  <si>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</si>
  <si>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</si>
  <si>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</si>
  <si>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</si>
  <si>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</si>
  <si>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</si>
  <si>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</si>
  <si>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</si>
  <si>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</si>
  <si>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</si>
  <si>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</si>
  <si>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</si>
  <si>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</si>
  <si>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</si>
  <si>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</si>
  <si>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</si>
  <si>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</si>
  <si>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</si>
  <si>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</si>
  <si>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</si>
  <si>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</si>
  <si>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</si>
  <si>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</si>
  <si>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</si>
  <si>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</si>
  <si>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</si>
  <si>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</si>
  <si>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</si>
  <si>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</si>
  <si>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</si>
  <si>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</si>
  <si>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</si>
  <si>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</si>
  <si>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</si>
  <si>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</si>
  <si>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</si>
  <si>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</si>
  <si>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</si>
  <si>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</si>
  <si>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</si>
  <si>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</si>
  <si>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</si>
  <si>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</si>
  <si>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</si>
  <si>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</si>
  <si>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</si>
  <si>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</si>
  <si>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</si>
  <si>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</si>
  <si>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</si>
  <si>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</si>
  <si>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</si>
  <si>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</si>
  <si>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</si>
  <si>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</si>
  <si>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</si>
  <si>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</si>
  <si>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</si>
  <si>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</si>
  <si>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</si>
  <si>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</si>
  <si>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</si>
  <si>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</si>
  <si>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</si>
  <si>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</si>
  <si>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</si>
  <si>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</si>
  <si>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</si>
  <si>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</si>
  <si>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</si>
  <si>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</si>
  <si>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</si>
  <si>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</si>
  <si>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</si>
  <si>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</si>
  <si>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</si>
  <si>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</si>
  <si>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</si>
  <si>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</si>
  <si>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</si>
  <si>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</si>
  <si>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</si>
  <si>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</si>
  <si>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</si>
  <si>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</si>
  <si>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</si>
  <si>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</si>
  <si>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</si>
  <si>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</si>
  <si>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</si>
  <si>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</si>
  <si>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</si>
  <si>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</si>
  <si>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</si>
  <si>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</si>
  <si>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</si>
  <si>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</si>
  <si>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</si>
  <si>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</si>
  <si>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</si>
  <si>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</si>
  <si>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</si>
  <si>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</si>
  <si>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</si>
  <si>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</si>
  <si>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</si>
  <si>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</si>
  <si>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</si>
  <si>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</si>
  <si>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</si>
  <si>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</si>
  <si>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</si>
  <si>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</si>
  <si>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</si>
  <si>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</si>
  <si>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</si>
  <si>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</si>
  <si>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</si>
  <si>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</si>
  <si>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</si>
  <si>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</si>
  <si>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</si>
  <si>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</si>
  <si>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</si>
  <si>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</si>
  <si>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</si>
  <si>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</si>
  <si>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</si>
  <si>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</si>
  <si>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</si>
  <si>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</si>
  <si>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</si>
  <si>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</si>
  <si>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</si>
  <si>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</si>
  <si>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</si>
  <si>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</si>
  <si>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</si>
  <si>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</si>
  <si>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</si>
  <si>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</si>
  <si>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</si>
  <si>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</si>
  <si>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</si>
  <si>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</si>
  <si>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</si>
  <si>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</si>
  <si>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</si>
  <si>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</si>
  <si>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</si>
  <si>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</si>
  <si>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</si>
  <si>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</si>
  <si>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</si>
  <si>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</si>
  <si>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</si>
  <si>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</si>
  <si>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</si>
  <si>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</si>
  <si>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</si>
  <si>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</si>
  <si>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</si>
  <si>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</si>
  <si>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</si>
  <si>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</si>
  <si>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</si>
  <si>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</si>
  <si>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</si>
  <si>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</si>
  <si>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</si>
  <si>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</si>
  <si>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</si>
  <si>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</si>
  <si>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</si>
  <si>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</si>
  <si>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</si>
  <si>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</si>
  <si>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</si>
  <si>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</si>
  <si>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</si>
  <si>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</si>
  <si>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</si>
  <si>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</si>
  <si>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</si>
  <si>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</si>
  <si>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</si>
  <si>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</si>
  <si>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</si>
  <si>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</si>
  <si>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</si>
  <si>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</si>
  <si>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</si>
  <si>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</si>
  <si>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</si>
  <si>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</si>
  <si>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</si>
  <si>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</si>
  <si>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</si>
  <si>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</si>
  <si>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</si>
  <si>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</si>
  <si>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</si>
  <si>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</si>
  <si>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</si>
  <si>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</si>
  <si>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</si>
  <si>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</si>
  <si>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</si>
  <si>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</si>
  <si>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</si>
  <si>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</si>
  <si>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</si>
  <si>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</si>
  <si>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</si>
  <si>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</si>
  <si>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</si>
  <si>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</si>
  <si>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</si>
  <si>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</si>
  <si>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</si>
  <si>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</si>
  <si>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</si>
  <si>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</si>
  <si>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</si>
  <si>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</si>
  <si>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</si>
  <si>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</si>
  <si>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</si>
  <si>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</si>
  <si>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</si>
  <si>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</si>
  <si>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</si>
  <si>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</si>
  <si>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</si>
  <si>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</si>
  <si>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</si>
  <si>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</si>
  <si>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</si>
  <si>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</si>
  <si>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</si>
  <si>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</si>
  <si>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</si>
  <si>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</si>
  <si>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</si>
  <si>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</si>
  <si>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</si>
  <si>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</si>
  <si>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</si>
  <si>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</si>
  <si>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</si>
  <si>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</si>
  <si>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</si>
  <si>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</si>
  <si>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</si>
  <si>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</si>
  <si>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</si>
  <si>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</si>
  <si>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</si>
  <si>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</si>
  <si>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</si>
  <si>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</si>
  <si>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</si>
  <si>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</si>
  <si>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</si>
  <si>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</si>
  <si>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</si>
  <si>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</si>
  <si>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</si>
  <si>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</si>
  <si>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</si>
  <si>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</si>
  <si>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</si>
  <si>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</si>
  <si>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</si>
  <si>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</si>
  <si>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</si>
  <si>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</si>
  <si>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</si>
  <si>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</si>
  <si>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</si>
  <si>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</si>
  <si>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</si>
  <si>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</si>
  <si>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</si>
  <si>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</si>
  <si>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</si>
  <si>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</si>
  <si>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</si>
  <si>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</si>
  <si>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</si>
  <si>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</si>
  <si>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</si>
  <si>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</si>
  <si>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</si>
  <si>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</si>
  <si>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</si>
  <si>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</si>
  <si>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</si>
  <si>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</si>
  <si>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</si>
  <si>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</si>
  <si>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</si>
  <si>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</si>
  <si>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</si>
  <si>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</si>
  <si>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</si>
  <si>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</si>
  <si>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</si>
  <si>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</si>
  <si>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</si>
  <si>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</si>
  <si>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</si>
  <si>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</si>
  <si>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</si>
  <si>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</si>
  <si>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</si>
  <si>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</si>
  <si>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</si>
  <si>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</si>
  <si>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</si>
  <si>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</si>
  <si>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</si>
  <si>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</si>
  <si>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</si>
  <si>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</si>
  <si>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</si>
  <si>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</si>
  <si>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</si>
  <si>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</si>
  <si>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</si>
  <si>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</si>
  <si>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</si>
  <si>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</si>
  <si>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</si>
  <si>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</si>
  <si>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</si>
  <si>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</si>
  <si>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</si>
  <si>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</si>
  <si>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</si>
  <si>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</si>
  <si>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</si>
  <si>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</si>
  <si>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</si>
  <si>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</si>
  <si>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</si>
  <si>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</si>
  <si>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</si>
  <si>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</si>
  <si>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</si>
  <si>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</si>
  <si>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</si>
  <si>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</si>
  <si>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</si>
  <si>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</si>
  <si>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</si>
  <si>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</si>
  <si>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</si>
  <si>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</si>
  <si>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</si>
  <si>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</si>
  <si>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</si>
  <si>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</si>
  <si>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</si>
  <si>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</si>
  <si>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</si>
  <si>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</si>
  <si>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</si>
  <si>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</si>
  <si>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</si>
  <si>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</si>
  <si>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</si>
  <si>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</si>
  <si>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</si>
  <si>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</si>
  <si>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</si>
  <si>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</si>
  <si>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</si>
  <si>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</si>
  <si>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</si>
  <si>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</si>
  <si>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</si>
  <si>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</si>
  <si>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</si>
  <si>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</si>
  <si>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</si>
  <si>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</si>
  <si>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</si>
  <si>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</si>
  <si>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</si>
  <si>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</si>
  <si>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</si>
  <si>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</si>
  <si>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</si>
  <si>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</si>
  <si>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</si>
  <si>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</si>
  <si>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</si>
  <si>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</si>
  <si>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</si>
  <si>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</si>
  <si>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</si>
  <si>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</si>
  <si>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</si>
  <si>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</si>
  <si>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</si>
  <si>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</si>
  <si>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</si>
  <si>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</si>
  <si>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</si>
  <si>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</si>
  <si>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</si>
  <si>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</si>
  <si>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</si>
  <si>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</si>
  <si>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</si>
  <si>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</si>
  <si>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</si>
  <si>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</si>
  <si>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</si>
  <si>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</si>
  <si>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</si>
  <si>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</si>
  <si>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</si>
  <si>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</si>
  <si>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</si>
  <si>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</si>
  <si>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</si>
  <si>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</si>
  <si>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</si>
  <si>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</si>
  <si>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</si>
  <si>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</si>
  <si>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</si>
  <si>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</si>
  <si>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</si>
  <si>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</si>
  <si>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</si>
  <si>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</si>
  <si>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</si>
  <si>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</si>
  <si>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</si>
  <si>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</si>
  <si>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</si>
  <si>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</si>
  <si>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</si>
  <si>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</si>
  <si>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</si>
  <si>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</si>
  <si>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</si>
  <si>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</si>
  <si>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</si>
  <si>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</si>
  <si>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</si>
  <si>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</si>
  <si>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</si>
  <si>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</si>
  <si>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</si>
  <si>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</si>
  <si>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</si>
  <si>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</si>
  <si>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</si>
  <si>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</si>
  <si>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</si>
  <si>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</si>
  <si>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</si>
  <si>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</si>
  <si>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</si>
  <si>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</si>
  <si>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</si>
  <si>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</si>
  <si>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</si>
  <si>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</si>
  <si>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</si>
  <si>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</si>
  <si>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</si>
  <si>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</si>
  <si>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</si>
  <si>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</si>
  <si>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</si>
  <si>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</si>
  <si>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</si>
  <si>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</si>
  <si>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</si>
  <si>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</si>
  <si>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</si>
  <si>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</si>
  <si>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</si>
  <si>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</si>
  <si>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</si>
  <si>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</si>
  <si>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</si>
  <si>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</si>
  <si>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</si>
  <si>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</si>
  <si>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</si>
  <si>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</si>
  <si>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</si>
  <si>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</si>
  <si>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</si>
  <si>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</si>
  <si>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</si>
  <si>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</si>
  <si>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</si>
  <si>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</si>
  <si>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</si>
  <si>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</si>
  <si>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</si>
  <si>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</si>
  <si>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</si>
  <si>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</si>
  <si>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</si>
  <si>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</si>
  <si>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</si>
  <si>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</si>
  <si>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</si>
  <si>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</si>
  <si>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</si>
  <si>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</si>
  <si>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</si>
  <si>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</si>
  <si>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</si>
  <si>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</si>
  <si>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</si>
  <si>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</si>
  <si>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</si>
  <si>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</si>
  <si>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</si>
  <si>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</si>
  <si>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</si>
  <si>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</si>
  <si>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</si>
  <si>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</si>
  <si>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</si>
  <si>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</si>
  <si>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</si>
  <si>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</si>
  <si>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</si>
  <si>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</si>
  <si>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</si>
  <si>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</si>
  <si>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</si>
  <si>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</si>
  <si>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</si>
  <si>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</si>
  <si>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</si>
  <si>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</si>
  <si>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</si>
  <si>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</si>
  <si>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</si>
  <si>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</si>
  <si>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</si>
  <si>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</si>
  <si>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</si>
  <si>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</si>
  <si>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</si>
  <si>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</si>
  <si>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</si>
  <si>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</si>
  <si>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</si>
  <si>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</si>
  <si>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</si>
  <si>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</si>
  <si>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</si>
  <si>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</si>
  <si>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</si>
  <si>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</si>
  <si>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</si>
  <si>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</si>
  <si>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</si>
  <si>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</si>
  <si>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</si>
  <si>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</si>
  <si>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</si>
  <si>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</si>
  <si>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</si>
  <si>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</si>
  <si>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</si>
  <si>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</si>
  <si>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</si>
  <si>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</si>
  <si>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</si>
  <si>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</si>
  <si>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</si>
  <si>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</si>
  <si>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</si>
  <si>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</si>
  <si>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</si>
  <si>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</si>
  <si>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</si>
  <si>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</si>
  <si>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</si>
  <si>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</si>
  <si>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</si>
  <si>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</si>
  <si>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</si>
  <si>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</si>
  <si>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</si>
  <si>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</si>
  <si>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</si>
  <si>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</si>
  <si>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</si>
  <si>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</si>
  <si>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</si>
  <si>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</si>
  <si>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</si>
  <si>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</si>
  <si>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</si>
  <si>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</si>
  <si>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</si>
  <si>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</si>
  <si>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</si>
  <si>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</si>
  <si>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</si>
  <si>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</si>
  <si>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</si>
  <si>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</si>
  <si>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</si>
  <si>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</si>
  <si>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</si>
  <si>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</si>
  <si>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</si>
  <si>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</si>
  <si>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</si>
  <si>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</si>
  <si>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</si>
  <si>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</si>
  <si>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</si>
  <si>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</si>
  <si>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</si>
  <si>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</si>
  <si>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</si>
  <si>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</si>
  <si>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</si>
  <si>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</si>
  <si>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</si>
  <si>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</si>
  <si>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</si>
  <si>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</si>
  <si>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</si>
  <si>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</si>
  <si>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</si>
  <si>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</si>
  <si>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</si>
  <si>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</si>
  <si>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</si>
  <si>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</si>
  <si>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</si>
  <si>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</si>
  <si>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</si>
  <si>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</si>
  <si>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</si>
  <si>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</si>
  <si>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</si>
  <si>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</si>
  <si>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</si>
  <si>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</si>
  <si>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</si>
  <si>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</si>
  <si>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</si>
  <si>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</si>
  <si>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</si>
  <si>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</si>
  <si>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</si>
  <si>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</si>
  <si>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</si>
  <si>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</si>
  <si>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</si>
  <si>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</si>
  <si>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</si>
  <si>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</si>
  <si>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</si>
  <si>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</si>
  <si>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</si>
  <si>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</si>
  <si>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</si>
  <si>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</si>
  <si>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</si>
  <si>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</si>
  <si>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</si>
  <si>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</si>
  <si>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</si>
  <si>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</si>
  <si>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</si>
  <si>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</si>
  <si>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</si>
  <si>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</si>
  <si>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</si>
  <si>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</si>
  <si>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</si>
  <si>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</si>
  <si>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</si>
  <si>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</si>
  <si>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</si>
  <si>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</si>
  <si>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</si>
  <si>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</si>
  <si>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</si>
  <si>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</si>
  <si>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</si>
  <si>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</si>
  <si>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</si>
  <si>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</si>
  <si>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</si>
  <si>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</si>
  <si>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</si>
  <si>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</si>
  <si>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</si>
  <si>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</si>
  <si>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</si>
  <si>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</si>
  <si>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</si>
  <si>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</si>
  <si>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</si>
  <si>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</si>
  <si>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</si>
  <si>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</si>
  <si>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</si>
  <si>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</si>
  <si>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</si>
  <si>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</si>
  <si>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</si>
  <si>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</si>
  <si>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</si>
  <si>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</si>
  <si>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</si>
  <si>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</si>
  <si>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</si>
  <si>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</si>
  <si>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</si>
  <si>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</si>
  <si>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</si>
  <si>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</si>
  <si>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</si>
  <si>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</si>
  <si>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</si>
  <si>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</si>
  <si>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</si>
  <si>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</si>
  <si>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</si>
  <si>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</si>
  <si>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</si>
  <si>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</si>
  <si>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</si>
  <si>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</si>
  <si>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</si>
  <si>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</si>
  <si>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</si>
  <si>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</si>
  <si>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</si>
  <si>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</si>
  <si>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</si>
  <si>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</si>
  <si>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</si>
  <si>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</si>
  <si>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</si>
  <si>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</si>
  <si>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</si>
  <si>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</si>
  <si>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</si>
  <si>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</si>
  <si>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</si>
  <si>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</si>
  <si>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</si>
  <si>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</si>
  <si>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</si>
  <si>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</si>
  <si>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</si>
  <si>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</si>
  <si>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</si>
  <si>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</si>
  <si>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</si>
  <si>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</si>
  <si>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</si>
  <si>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</si>
  <si>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</si>
  <si>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</si>
  <si>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</si>
  <si>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</si>
  <si>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</si>
  <si>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</si>
  <si>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</si>
  <si>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</si>
  <si>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</si>
  <si>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</si>
  <si>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</si>
  <si>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</si>
  <si>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</si>
  <si>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</si>
  <si>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</si>
  <si>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</si>
  <si>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</si>
  <si>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</si>
  <si>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</si>
  <si>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</si>
  <si>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</si>
  <si>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</si>
  <si>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</si>
  <si>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</si>
  <si>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</si>
  <si>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</si>
  <si>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</si>
  <si>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</si>
  <si>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</si>
  <si>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</si>
  <si>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</si>
  <si>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</si>
  <si>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</si>
  <si>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</si>
  <si>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</si>
  <si>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</si>
  <si>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</si>
  <si>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</si>
  <si>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</si>
  <si>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</si>
  <si>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</si>
  <si>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</si>
  <si>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</si>
  <si>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</si>
  <si>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</si>
  <si>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</si>
  <si>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</si>
  <si>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</si>
  <si>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</si>
  <si>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</si>
  <si>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</si>
  <si>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</si>
  <si>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</si>
  <si>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</si>
  <si>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</si>
  <si>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</si>
  <si>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</si>
  <si>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</si>
  <si>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</si>
  <si>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</si>
  <si>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</si>
  <si>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</si>
  <si>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</si>
  <si>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</si>
  <si>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</si>
  <si>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</si>
  <si>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</si>
  <si>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</si>
  <si>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</si>
  <si>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</si>
  <si>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</si>
  <si>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</si>
  <si>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</si>
  <si>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</si>
  <si>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</si>
  <si>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</si>
  <si>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</si>
  <si>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</si>
  <si>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</si>
  <si>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</si>
  <si>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</si>
  <si>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</si>
  <si>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</si>
  <si>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</si>
  <si>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</si>
  <si>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</si>
  <si>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</si>
  <si>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</si>
  <si>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</si>
  <si>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</si>
  <si>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</si>
  <si>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</si>
  <si>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</si>
  <si>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</si>
  <si>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</si>
  <si>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</si>
  <si>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</si>
  <si>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</si>
  <si>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</si>
  <si>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</si>
  <si>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</si>
  <si>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</si>
  <si>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</si>
  <si>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</si>
  <si>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</si>
  <si>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</si>
  <si>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</si>
  <si>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</si>
  <si>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</si>
  <si>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</si>
  <si>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</si>
  <si>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</si>
  <si>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</si>
  <si>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</si>
  <si>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</si>
  <si>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</si>
  <si>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</si>
  <si>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</si>
  <si>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</si>
  <si>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</si>
  <si>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</si>
  <si>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</si>
  <si>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</si>
  <si>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</si>
  <si>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</si>
  <si>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</si>
  <si>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</si>
  <si>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</si>
  <si>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</si>
  <si>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</si>
  <si>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</si>
  <si>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</si>
  <si>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</si>
  <si>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</si>
  <si>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</si>
  <si>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</si>
  <si>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</si>
  <si>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</si>
  <si>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</si>
  <si>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</si>
  <si>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</si>
  <si>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</si>
  <si>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</si>
  <si>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</si>
  <si>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</si>
  <si>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</si>
  <si>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</si>
  <si>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</si>
  <si>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</si>
  <si>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</si>
  <si>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</si>
  <si>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</si>
  <si>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</si>
  <si>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</si>
  <si>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</si>
  <si>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</si>
  <si>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</si>
  <si>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</si>
  <si>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</si>
  <si>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</si>
  <si>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</si>
  <si>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</si>
  <si>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</si>
  <si>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</si>
  <si>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</si>
  <si>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</si>
  <si>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</si>
  <si>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</si>
  <si>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</si>
  <si>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</si>
  <si>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</si>
  <si>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</si>
  <si>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</si>
  <si>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</si>
  <si>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</si>
  <si>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</si>
  <si>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</si>
  <si>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</si>
  <si>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</si>
  <si>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</si>
  <si>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</si>
  <si>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</si>
  <si>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</si>
  <si>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</si>
  <si>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</si>
  <si>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</si>
  <si>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</si>
  <si>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</si>
  <si>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</si>
  <si>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</si>
  <si>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</si>
  <si>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</si>
  <si>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</si>
  <si>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</si>
  <si>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</si>
  <si>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</si>
  <si>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</si>
  <si>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</si>
  <si>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</si>
  <si>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</si>
  <si>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</si>
  <si>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</si>
  <si>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</si>
  <si>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</si>
  <si>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</si>
  <si>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</si>
  <si>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</si>
  <si>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</si>
  <si>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</si>
  <si>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</si>
  <si>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</si>
  <si>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</si>
  <si>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</si>
  <si>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</si>
  <si>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</si>
  <si>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</si>
  <si>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</si>
  <si>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</si>
  <si>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</si>
  <si>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</si>
  <si>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</si>
  <si>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</si>
  <si>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</si>
  <si>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</si>
  <si>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</si>
  <si>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</si>
  <si>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</si>
  <si>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</si>
  <si>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</si>
  <si>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</si>
  <si>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</si>
  <si>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</si>
  <si>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</si>
  <si>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</si>
  <si>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</si>
  <si>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</si>
  <si>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</si>
  <si>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</si>
  <si>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</si>
  <si>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</si>
  <si>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</si>
  <si>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</si>
  <si>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</si>
  <si>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</si>
  <si>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</si>
  <si>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</si>
  <si>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</si>
  <si>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</si>
  <si>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</si>
  <si>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</si>
  <si>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</si>
  <si>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</si>
  <si>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</si>
  <si>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</si>
  <si>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</si>
  <si>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</si>
  <si>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</si>
  <si>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</si>
  <si>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</si>
  <si>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</si>
  <si>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</si>
  <si>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</si>
  <si>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</si>
  <si>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</si>
  <si>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</si>
  <si>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</si>
  <si>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</si>
  <si>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</si>
  <si>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</si>
  <si>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</si>
  <si>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</si>
  <si>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</si>
  <si>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</si>
  <si>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</si>
  <si>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</si>
  <si>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</si>
  <si>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</si>
  <si>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</si>
  <si>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</si>
  <si>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</si>
  <si>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</si>
  <si>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</si>
  <si>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</si>
  <si>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</si>
  <si>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</si>
  <si>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</si>
  <si>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</si>
  <si>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</si>
  <si>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</si>
  <si>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</si>
  <si>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</si>
  <si>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</si>
  <si>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</si>
  <si>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</si>
  <si>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</si>
  <si>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</si>
  <si>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</si>
  <si>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</si>
  <si>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</si>
  <si>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</si>
  <si>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</si>
  <si>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</si>
  <si>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</si>
  <si>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</si>
  <si>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</si>
  <si>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</si>
  <si>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</si>
  <si>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</si>
  <si>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</si>
  <si>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</si>
  <si>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</si>
  <si>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</si>
  <si>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</si>
  <si>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</si>
  <si>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</si>
  <si>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</si>
  <si>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</si>
  <si>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</si>
  <si>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</si>
  <si>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</si>
  <si>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</si>
  <si>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</si>
  <si>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</si>
  <si>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</si>
  <si>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</si>
  <si>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</si>
  <si>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</si>
  <si>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</si>
  <si>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</si>
  <si>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</si>
  <si>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</si>
  <si>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</si>
  <si>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</si>
  <si>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</si>
  <si>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</si>
  <si>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</si>
  <si>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</si>
  <si>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</si>
  <si>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</si>
  <si>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</si>
  <si>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</si>
  <si>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</si>
  <si>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</si>
  <si>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</si>
  <si>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</si>
  <si>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</si>
  <si>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</si>
  <si>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</si>
  <si>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</si>
  <si>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</si>
  <si>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</si>
  <si>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</si>
  <si>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</si>
  <si>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</si>
  <si>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</si>
  <si>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</si>
  <si>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</si>
  <si>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</si>
  <si>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</si>
  <si>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</si>
  <si>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</si>
  <si>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</si>
  <si>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</si>
  <si>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</si>
  <si>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</si>
  <si>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</si>
  <si>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</si>
  <si>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</si>
  <si>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</si>
  <si>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</si>
  <si>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</si>
  <si>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</si>
  <si>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</si>
  <si>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</si>
  <si>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</si>
  <si>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</si>
  <si>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</si>
  <si>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</si>
  <si>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</si>
  <si>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</si>
  <si>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</si>
  <si>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</si>
  <si>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</si>
  <si>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</si>
  <si>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</si>
  <si>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</si>
  <si>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</si>
  <si>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</si>
  <si>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</si>
  <si>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</si>
  <si>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</si>
  <si>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</si>
  <si>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</si>
  <si>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</si>
  <si>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</si>
  <si>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</si>
  <si>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</si>
  <si>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</si>
  <si>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</si>
  <si>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</si>
  <si>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</si>
  <si>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</si>
  <si>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</si>
  <si>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</si>
  <si>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</si>
  <si>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</si>
  <si>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</si>
  <si>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</si>
  <si>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</si>
  <si>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</si>
  <si>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</si>
  <si>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</si>
  <si>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</si>
  <si>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</si>
  <si>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</si>
  <si>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</si>
  <si>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</si>
  <si>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</si>
  <si>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</si>
  <si>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</si>
  <si>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</si>
  <si>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</si>
  <si>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</si>
  <si>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</si>
  <si>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</si>
  <si>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</si>
  <si>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</si>
  <si>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</si>
  <si>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</si>
  <si>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</si>
  <si>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</si>
  <si>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</si>
  <si>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</si>
  <si>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</si>
  <si>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</si>
  <si>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</si>
  <si>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</si>
  <si>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</si>
  <si>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</si>
  <si>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</si>
  <si>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</si>
  <si>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</si>
  <si>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</si>
  <si>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</si>
  <si>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</si>
  <si>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</si>
  <si>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</si>
  <si>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</si>
  <si>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</si>
  <si>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</si>
  <si>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</si>
  <si>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</si>
  <si>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</si>
  <si>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</si>
  <si>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</si>
  <si>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</si>
  <si>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</si>
  <si>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</si>
  <si>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</si>
  <si>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</si>
  <si>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</si>
  <si>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</si>
  <si>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</si>
  <si>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</si>
  <si>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</si>
  <si>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</si>
  <si>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</si>
  <si>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</si>
  <si>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</si>
  <si>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</si>
  <si>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</si>
  <si>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</si>
  <si>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</si>
  <si>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</si>
  <si>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</si>
  <si>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</si>
  <si>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</si>
  <si>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</si>
  <si>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</si>
  <si>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</si>
  <si>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</si>
  <si>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</si>
  <si>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</si>
  <si>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</si>
  <si>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</si>
  <si>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</si>
  <si>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</si>
  <si>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</si>
  <si>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</si>
  <si>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</si>
  <si>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</si>
  <si>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</si>
  <si>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</si>
  <si>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</si>
  <si>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</si>
  <si>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</si>
  <si>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</si>
  <si>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</si>
  <si>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</si>
  <si>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</si>
  <si>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</si>
  <si>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</si>
  <si>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</si>
  <si>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</si>
  <si>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</si>
  <si>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</si>
  <si>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</si>
  <si>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</si>
  <si>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</si>
  <si>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</si>
  <si>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</si>
  <si>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</si>
  <si>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</si>
  <si>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</si>
  <si>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</si>
  <si>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</si>
  <si>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</si>
  <si>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</si>
  <si>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</si>
  <si>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</si>
  <si>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</si>
  <si>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</si>
  <si>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</si>
  <si>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</si>
  <si>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</si>
  <si>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</si>
  <si>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</si>
  <si>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</si>
  <si>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</si>
  <si>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</si>
  <si>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</si>
  <si>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</si>
  <si>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</si>
  <si>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</si>
  <si>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</si>
  <si>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</si>
  <si>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</si>
  <si>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</si>
  <si>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</si>
  <si>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</si>
  <si>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</si>
  <si>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</si>
  <si>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</si>
  <si>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</si>
  <si>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</si>
  <si>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</si>
  <si>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</si>
  <si>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</si>
  <si>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</si>
  <si>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</si>
  <si>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</si>
  <si>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</si>
  <si>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</si>
  <si>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</si>
  <si>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</si>
  <si>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</si>
  <si>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</si>
  <si>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</si>
  <si>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</si>
  <si>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</si>
  <si>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</si>
  <si>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</si>
  <si>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</si>
  <si>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</si>
  <si>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</si>
  <si>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</si>
  <si>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</si>
  <si>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</si>
  <si>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</si>
  <si>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</si>
  <si>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</si>
  <si>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</si>
  <si>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</si>
  <si>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</si>
  <si>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</si>
  <si>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</si>
  <si>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</si>
  <si>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</si>
  <si>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</si>
  <si>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</si>
  <si>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</si>
  <si>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</si>
  <si>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</si>
  <si>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</si>
  <si>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</si>
  <si>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</si>
  <si>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</si>
  <si>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</si>
  <si>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</si>
  <si>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</si>
  <si>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</si>
  <si>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</si>
  <si>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</si>
  <si>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</si>
  <si>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</si>
  <si>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</si>
  <si>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</si>
  <si>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</si>
  <si>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</si>
  <si>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</si>
  <si>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</si>
  <si>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</si>
  <si>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</si>
  <si>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</si>
  <si>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</si>
  <si>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</si>
  <si>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</si>
  <si>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</si>
  <si>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</si>
  <si>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</si>
  <si>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</si>
  <si>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</si>
  <si>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</si>
  <si>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</si>
  <si>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</si>
  <si>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</si>
  <si>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</si>
  <si>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</si>
  <si>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</si>
  <si>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</si>
  <si>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</si>
  <si>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</si>
  <si>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</si>
  <si>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</si>
  <si>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</si>
  <si>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</si>
  <si>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</si>
  <si>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</si>
  <si>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</si>
  <si>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</si>
  <si>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</si>
  <si>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</si>
  <si>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</si>
  <si>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</si>
  <si>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</si>
  <si>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</si>
  <si>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</si>
  <si>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</si>
  <si>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</si>
  <si>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</si>
  <si>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</si>
  <si>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</si>
  <si>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</si>
  <si>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</si>
  <si>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</si>
  <si>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</si>
  <si>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</si>
  <si>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</si>
  <si>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</si>
  <si>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</si>
  <si>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</si>
  <si>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</si>
  <si>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</si>
  <si>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</si>
  <si>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</si>
  <si>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</si>
  <si>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</si>
  <si>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</si>
  <si>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</si>
  <si>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</si>
  <si>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</si>
  <si>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</si>
  <si>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</si>
  <si>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</si>
  <si>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</si>
  <si>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</si>
  <si>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</si>
  <si>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</si>
  <si>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</si>
  <si>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</si>
  <si>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</si>
  <si>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</si>
  <si>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</si>
  <si>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</si>
  <si>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</si>
  <si>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</si>
  <si>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</si>
  <si>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</si>
  <si>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</si>
  <si>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</si>
  <si>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</si>
  <si>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</si>
  <si>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</si>
  <si>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</si>
  <si>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</si>
  <si>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</si>
  <si>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</si>
  <si>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</si>
  <si>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</si>
  <si>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</si>
  <si>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</si>
  <si>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</si>
  <si>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</si>
  <si>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</si>
  <si>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</si>
  <si>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</si>
  <si>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</si>
  <si>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</si>
  <si>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</si>
  <si>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</si>
  <si>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</si>
  <si>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</si>
  <si>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</si>
  <si>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</si>
  <si>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</si>
  <si>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</si>
  <si>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</si>
  <si>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</si>
  <si>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</si>
  <si>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</si>
  <si>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</si>
  <si>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</si>
  <si>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</si>
  <si>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</si>
  <si>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</si>
  <si>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</si>
  <si>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</si>
  <si>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</si>
  <si>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</si>
  <si>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</si>
  <si>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</si>
  <si>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</si>
  <si>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</si>
  <si>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</si>
  <si>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</si>
  <si>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</si>
  <si>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</si>
  <si>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</si>
  <si>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</si>
  <si>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</si>
  <si>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</si>
  <si>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</si>
  <si>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</si>
  <si>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</si>
  <si>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</si>
  <si>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</si>
  <si>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</si>
  <si>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</si>
  <si>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</si>
  <si>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</si>
  <si>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</si>
  <si>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</si>
  <si>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</si>
  <si>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</si>
  <si>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</si>
  <si>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</si>
  <si>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</si>
  <si>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</si>
  <si>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</si>
  <si>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</si>
  <si>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</si>
  <si>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</si>
  <si>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</si>
  <si>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</si>
  <si>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</si>
  <si>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</si>
  <si>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</si>
  <si>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</si>
  <si>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</si>
  <si>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</si>
  <si>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</si>
  <si>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</si>
  <si>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</si>
  <si>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</si>
  <si>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</si>
  <si>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</si>
  <si>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</si>
  <si>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</si>
  <si>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</si>
  <si>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</si>
  <si>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</si>
  <si>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</si>
  <si>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</si>
  <si>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</si>
  <si>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</si>
  <si>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</si>
  <si>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</si>
  <si>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</si>
  <si>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</si>
  <si>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</si>
  <si>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</si>
  <si>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</si>
  <si>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</si>
  <si>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</si>
  <si>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</si>
  <si>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</si>
  <si>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</si>
  <si>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</si>
  <si>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</si>
  <si>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</si>
  <si>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</si>
  <si>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</si>
  <si>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</si>
  <si>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</si>
  <si>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</si>
  <si>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</si>
  <si>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</si>
  <si>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</si>
  <si>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</si>
  <si>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</si>
  <si>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</si>
  <si>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</si>
  <si>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</si>
  <si>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</si>
  <si>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</si>
  <si>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</si>
  <si>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</si>
  <si>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</si>
  <si>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</si>
  <si>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</si>
  <si>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</si>
  <si>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</si>
  <si>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</si>
  <si>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</si>
  <si>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</si>
  <si>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</si>
  <si>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</si>
  <si>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</si>
  <si>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</si>
  <si>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</si>
  <si>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</si>
  <si>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</si>
  <si>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</si>
  <si>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</si>
  <si>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</si>
  <si>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</si>
  <si>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</si>
  <si>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</si>
  <si>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</si>
  <si>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</si>
  <si>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</si>
  <si>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</si>
  <si>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</si>
  <si>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</si>
  <si>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</si>
  <si>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</si>
  <si>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</si>
  <si>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</si>
  <si>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</si>
  <si>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</si>
  <si>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</si>
  <si>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</si>
  <si>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</si>
  <si>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</si>
  <si>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</si>
  <si>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</si>
  <si>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</si>
  <si>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</si>
  <si>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</si>
  <si>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</si>
  <si>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</si>
  <si>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</si>
  <si>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</si>
  <si>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</si>
  <si>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</si>
  <si>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</si>
  <si>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</si>
  <si>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</si>
  <si>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</si>
  <si>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</si>
  <si>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</si>
  <si>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</si>
  <si>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</si>
  <si>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</si>
  <si>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</si>
  <si>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</si>
  <si>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</si>
  <si>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</si>
  <si>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</si>
  <si>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</si>
  <si>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</si>
  <si>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</si>
  <si>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</si>
  <si>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</si>
  <si>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</si>
  <si>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</si>
  <si>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</si>
  <si>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</si>
  <si>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</si>
  <si>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</si>
  <si>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</si>
  <si>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</si>
  <si>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</si>
  <si>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</si>
  <si>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</si>
  <si>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</si>
  <si>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</si>
  <si>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</si>
  <si>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</si>
  <si>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</si>
  <si>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</si>
  <si>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</si>
  <si>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</si>
  <si>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</si>
  <si>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</si>
  <si>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</si>
  <si>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</si>
  <si>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</si>
  <si>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</si>
  <si>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</si>
  <si>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</si>
  <si>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</si>
  <si>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</si>
  <si>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</si>
  <si>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</si>
  <si>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</si>
  <si>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</si>
  <si>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</si>
  <si>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</si>
  <si>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</si>
  <si>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</si>
  <si>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</si>
  <si>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</si>
  <si>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</si>
  <si>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</si>
  <si>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</si>
  <si>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</si>
  <si>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</si>
  <si>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</si>
  <si>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</si>
  <si>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</si>
  <si>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</si>
  <si>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</si>
  <si>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</si>
  <si>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</si>
  <si>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</si>
  <si>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</si>
  <si>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</si>
  <si>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</si>
  <si>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</si>
  <si>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</si>
  <si>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</si>
  <si>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</si>
  <si>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</si>
  <si>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</si>
  <si>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</si>
  <si>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</si>
  <si>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</si>
  <si>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</si>
  <si>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</si>
  <si>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</si>
  <si>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</si>
  <si>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</si>
  <si>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</si>
  <si>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</si>
  <si>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</si>
  <si>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</si>
  <si>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</si>
  <si>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</si>
  <si>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</si>
  <si>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</si>
  <si>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</si>
  <si>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</si>
  <si>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</si>
  <si>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</si>
  <si>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</si>
  <si>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</si>
  <si>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</si>
  <si>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</si>
  <si>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</si>
  <si>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</si>
  <si>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</si>
  <si>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</si>
  <si>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</si>
  <si>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</si>
  <si>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</si>
  <si>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</si>
  <si>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</si>
  <si>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</si>
  <si>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</si>
  <si>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</si>
  <si>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</si>
  <si>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</si>
  <si>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</si>
  <si>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</si>
  <si>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</si>
  <si>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</si>
  <si>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</si>
  <si>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</si>
  <si>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</si>
  <si>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</si>
  <si>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</si>
  <si>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</si>
  <si>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</si>
  <si>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</si>
  <si>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</si>
  <si>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</si>
  <si>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</si>
  <si>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</si>
  <si>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</si>
  <si>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</si>
  <si>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</si>
  <si>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</si>
  <si>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</si>
  <si>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</si>
  <si>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</si>
  <si>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</si>
  <si>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</si>
  <si>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</si>
  <si>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</si>
  <si>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</si>
  <si>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</si>
  <si>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</si>
  <si>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</si>
  <si>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</si>
  <si>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</si>
  <si>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</si>
  <si>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</si>
  <si>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</si>
  <si>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</si>
  <si>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</si>
  <si>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</si>
  <si>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</si>
  <si>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</si>
  <si>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</si>
  <si>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</si>
  <si>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</si>
  <si>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</si>
  <si>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</si>
  <si>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</si>
  <si>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</si>
  <si>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</si>
  <si>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</si>
  <si>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</si>
  <si>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</si>
  <si>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</si>
  <si>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</si>
  <si>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</si>
  <si>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</si>
  <si>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</si>
  <si>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</si>
  <si>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</si>
  <si>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</si>
  <si>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</si>
  <si>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</si>
  <si>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</si>
  <si>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</si>
  <si>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</si>
  <si>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</si>
  <si>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</si>
  <si>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</si>
  <si>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</si>
  <si>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</si>
  <si>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</si>
  <si>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</si>
  <si>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</si>
  <si>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</si>
  <si>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</si>
  <si>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</si>
  <si>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</si>
  <si>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</si>
  <si>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</si>
  <si>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</si>
  <si>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</si>
  <si>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</si>
  <si>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</si>
  <si>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</si>
  <si>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</si>
  <si>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</si>
  <si>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</si>
  <si>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</si>
  <si>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</si>
  <si>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</si>
  <si>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</si>
  <si>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</si>
  <si>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</si>
  <si>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</si>
  <si>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</si>
  <si>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</si>
  <si>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</si>
  <si>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</si>
  <si>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</si>
  <si>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</si>
  <si>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</si>
  <si>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</si>
  <si>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</si>
  <si>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</si>
  <si>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</si>
  <si>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</si>
  <si>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</si>
  <si>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</si>
  <si>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</si>
  <si>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</si>
  <si>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</si>
  <si>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</si>
  <si>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</si>
  <si>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</si>
  <si>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</si>
  <si>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</si>
  <si>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</si>
  <si>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</si>
  <si>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</si>
  <si>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</si>
  <si>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</si>
  <si>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</si>
  <si>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</si>
  <si>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</si>
  <si>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</si>
  <si>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</si>
  <si>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</si>
  <si>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</si>
  <si>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</si>
  <si>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</si>
  <si>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</si>
  <si>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</si>
  <si>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</si>
  <si>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</si>
  <si>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</si>
  <si>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</si>
  <si>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</si>
  <si>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</si>
  <si>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</si>
  <si>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</si>
  <si>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</si>
  <si>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</si>
  <si>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</si>
  <si>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</si>
  <si>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</si>
  <si>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</si>
  <si>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</si>
  <si>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</si>
  <si>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</si>
  <si>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</si>
  <si>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</si>
  <si>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</si>
  <si>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</si>
  <si>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</si>
  <si>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</si>
  <si>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</si>
  <si>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</si>
  <si>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</si>
  <si>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</si>
  <si>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</si>
  <si>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</si>
  <si>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</si>
  <si>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</si>
  <si>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</si>
  <si>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</si>
  <si>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</si>
  <si>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</si>
  <si>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</si>
  <si>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</si>
  <si>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</si>
  <si>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</si>
  <si>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</si>
  <si>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</si>
  <si>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</si>
  <si>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</si>
  <si>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</si>
  <si>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</si>
  <si>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</si>
  <si>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</si>
  <si>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</si>
  <si>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</si>
  <si>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</si>
  <si>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</si>
  <si>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</si>
  <si>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</si>
  <si>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</si>
  <si>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</si>
  <si>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</si>
  <si>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</si>
  <si>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</si>
  <si>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</si>
  <si>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</si>
  <si>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</si>
  <si>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</si>
  <si>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</si>
  <si>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</si>
  <si>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</si>
  <si>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</si>
  <si>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</si>
  <si>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</si>
  <si>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</si>
  <si>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</si>
  <si>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</si>
  <si>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</si>
  <si>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</si>
  <si>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</si>
  <si>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</si>
  <si>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</si>
  <si>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</si>
  <si>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</si>
  <si>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</si>
  <si>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</si>
  <si>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</si>
  <si>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</si>
  <si>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</si>
  <si>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</si>
  <si>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</si>
  <si>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</si>
  <si>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</si>
  <si>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</si>
  <si>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</si>
  <si>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</si>
  <si>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</si>
  <si>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</si>
  <si>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</si>
  <si>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</si>
  <si>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</si>
  <si>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</si>
  <si>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</si>
  <si>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</si>
  <si>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</si>
  <si>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</si>
  <si>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</si>
  <si>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</si>
  <si>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</si>
  <si>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</si>
  <si>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</si>
  <si>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</si>
  <si>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</si>
  <si>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</si>
  <si>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</si>
  <si>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</si>
  <si>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</si>
  <si>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</si>
  <si>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</si>
  <si>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</si>
  <si>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</si>
  <si>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</si>
  <si>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</si>
  <si>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</si>
  <si>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</si>
  <si>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</si>
  <si>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</si>
  <si>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</si>
  <si>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</si>
  <si>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</si>
  <si>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</si>
  <si>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</si>
  <si>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</si>
  <si>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</si>
  <si>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</si>
  <si>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</si>
  <si>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</si>
  <si>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</si>
  <si>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</si>
  <si>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</si>
  <si>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</si>
  <si>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</si>
  <si>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</si>
  <si>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</si>
  <si>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</si>
  <si>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</si>
  <si>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</si>
  <si>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</si>
  <si>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</si>
  <si>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</si>
  <si>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</si>
  <si>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</si>
  <si>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</si>
  <si>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</si>
  <si>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</si>
  <si>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</si>
  <si>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</si>
  <si>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</si>
  <si>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</si>
  <si>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</si>
  <si>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</si>
  <si>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</si>
  <si>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</si>
  <si>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</si>
  <si>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</si>
  <si>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</si>
  <si>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</si>
  <si>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</si>
  <si>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</si>
  <si>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</si>
  <si>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</si>
  <si>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</si>
  <si>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</si>
  <si>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</si>
  <si>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</si>
  <si>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</si>
  <si>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</si>
  <si>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</si>
  <si>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</si>
  <si>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</si>
  <si>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</si>
  <si>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</si>
  <si>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</si>
  <si>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</si>
  <si>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</si>
  <si>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</si>
  <si>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</si>
  <si>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</si>
  <si>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</si>
  <si>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</si>
  <si>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</si>
  <si>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</si>
  <si>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</si>
  <si>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</si>
  <si>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</si>
  <si>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</si>
  <si>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</si>
  <si>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</si>
  <si>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</si>
  <si>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</si>
  <si>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</si>
  <si>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</si>
  <si>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</si>
  <si>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</si>
  <si>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</si>
  <si>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</si>
  <si>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</si>
  <si>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</si>
  <si>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</si>
  <si>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</si>
  <si>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</si>
  <si>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</si>
  <si>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</si>
  <si>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</si>
  <si>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</si>
  <si>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</si>
  <si>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</si>
  <si>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</si>
  <si>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</si>
  <si>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</si>
  <si>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</si>
  <si>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</si>
  <si>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</si>
  <si>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</si>
  <si>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</si>
  <si>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</si>
  <si>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</si>
  <si>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</si>
  <si>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</si>
  <si>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</si>
  <si>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</si>
  <si>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</si>
  <si>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</si>
  <si>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</si>
  <si>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</si>
  <si>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</si>
  <si>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</si>
  <si>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</si>
  <si>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</si>
  <si>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</si>
  <si>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</si>
  <si>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</si>
  <si>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</si>
  <si>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</si>
  <si>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</si>
  <si>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</si>
  <si>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</si>
  <si>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</si>
  <si>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</si>
  <si>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</si>
  <si>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</si>
  <si>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</si>
  <si>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</si>
  <si>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</si>
  <si>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</si>
  <si>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</si>
  <si>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</si>
  <si>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</si>
  <si>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</si>
  <si>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</si>
  <si>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</si>
  <si>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</si>
  <si>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</si>
  <si>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</si>
  <si>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</si>
  <si>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</si>
  <si>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</si>
  <si>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</si>
  <si>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</si>
  <si>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</si>
  <si>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</si>
  <si>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</si>
  <si>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</si>
  <si>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</si>
  <si>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</si>
  <si>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</si>
  <si>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</si>
  <si>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</si>
  <si>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</si>
  <si>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</si>
  <si>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</si>
  <si>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</si>
  <si>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</si>
  <si>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</si>
  <si>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</si>
  <si>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</si>
  <si>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</si>
  <si>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</si>
  <si>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</si>
  <si>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</si>
  <si>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</si>
  <si>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</si>
  <si>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</si>
  <si>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</si>
  <si>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</si>
  <si>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</si>
  <si>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</si>
  <si>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</si>
  <si>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</si>
  <si>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</si>
  <si>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</si>
  <si>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</si>
  <si>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</si>
  <si>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</si>
  <si>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</si>
  <si>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</si>
  <si>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</si>
  <si>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</si>
  <si>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</si>
  <si>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</si>
  <si>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</si>
  <si>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</si>
  <si>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</si>
  <si>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</si>
  <si>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</si>
  <si>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</si>
  <si>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</si>
  <si>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</si>
  <si>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</si>
  <si>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</si>
  <si>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</si>
  <si>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</si>
  <si>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</si>
  <si>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</si>
  <si>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</si>
  <si>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</si>
  <si>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</si>
  <si>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</si>
  <si>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</si>
  <si>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</si>
  <si>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</si>
  <si>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</si>
  <si>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</si>
  <si>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</si>
  <si>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</si>
  <si>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</si>
  <si>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</si>
  <si>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</si>
  <si>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</si>
  <si>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</si>
  <si>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</si>
  <si>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</si>
  <si>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</si>
  <si>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</si>
  <si>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</si>
  <si>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</si>
  <si>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</si>
  <si>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</si>
  <si>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</si>
  <si>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</si>
  <si>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</si>
  <si>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</si>
  <si>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</si>
  <si>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</si>
  <si>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</si>
  <si>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</si>
  <si>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</si>
  <si>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</si>
  <si>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</si>
  <si>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</si>
  <si>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</si>
  <si>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</si>
  <si>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</si>
  <si>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</si>
  <si>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</si>
  <si>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</si>
  <si>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</si>
  <si>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</si>
  <si>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</si>
  <si>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</si>
  <si>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</si>
  <si>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</si>
  <si>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</si>
  <si>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</si>
  <si>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</si>
  <si>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</si>
  <si>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</si>
  <si>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</si>
  <si>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</si>
  <si>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</si>
  <si>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</si>
  <si>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</si>
  <si>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</si>
  <si>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</si>
  <si>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</si>
  <si>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</si>
  <si>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</si>
  <si>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</si>
  <si>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</si>
  <si>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</si>
  <si>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</si>
  <si>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</si>
  <si>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</si>
  <si>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</si>
  <si>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</si>
  <si>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</si>
  <si>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</si>
  <si>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</si>
  <si>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</si>
  <si>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</si>
  <si>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</si>
  <si>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</si>
  <si>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</si>
  <si>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</si>
  <si>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</si>
  <si>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</si>
  <si>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</si>
  <si>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</si>
  <si>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</si>
  <si>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</si>
  <si>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</si>
  <si>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</si>
  <si>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</si>
  <si>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</si>
  <si>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</si>
  <si>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</si>
  <si>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</si>
  <si>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</si>
  <si>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</si>
  <si>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</si>
  <si>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</si>
  <si>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</si>
  <si>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</si>
  <si>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</si>
  <si>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</si>
  <si>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</si>
  <si>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</si>
  <si>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</si>
  <si>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</si>
  <si>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</si>
  <si>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</si>
  <si>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</si>
  <si>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</si>
  <si>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</si>
  <si>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</si>
  <si>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</si>
  <si>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</si>
  <si>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</si>
  <si>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</si>
  <si>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</si>
  <si>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</si>
  <si>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</si>
  <si>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</si>
  <si>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</si>
  <si>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</si>
  <si>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</si>
  <si>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</si>
  <si>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</si>
  <si>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</si>
  <si>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</si>
  <si>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</si>
  <si>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</si>
  <si>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</si>
  <si>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</si>
  <si>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</si>
  <si>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</si>
  <si>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</si>
  <si>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</si>
  <si>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</si>
  <si>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</si>
  <si>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</si>
  <si>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</si>
  <si>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</si>
  <si>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</si>
  <si>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</si>
  <si>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</si>
  <si>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</si>
  <si>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</si>
  <si>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</si>
  <si>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</si>
  <si>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</si>
  <si>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</si>
  <si>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</si>
  <si>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</si>
  <si>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</si>
  <si>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</si>
  <si>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</si>
  <si>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</si>
  <si>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</si>
  <si>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</si>
  <si>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</si>
  <si>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</si>
  <si>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</si>
  <si>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</si>
  <si>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</si>
  <si>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</si>
  <si>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</si>
  <si>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</si>
  <si>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</si>
  <si>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</si>
  <si>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</si>
  <si>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</si>
  <si>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</si>
  <si>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</si>
  <si>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</si>
  <si>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</si>
  <si>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</si>
  <si>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</si>
  <si>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</si>
  <si>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</si>
  <si>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</si>
  <si>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</si>
  <si>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</si>
  <si>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</si>
  <si>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</si>
  <si>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</si>
  <si>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</si>
  <si>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</si>
  <si>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</si>
  <si>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</si>
  <si>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</si>
  <si>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</si>
  <si>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</si>
  <si>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</si>
  <si>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</si>
  <si>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</si>
  <si>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</si>
  <si>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</si>
  <si>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</si>
  <si>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</si>
  <si>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</si>
  <si>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</si>
  <si>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</si>
  <si>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</si>
  <si>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</si>
  <si>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</si>
  <si>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</si>
  <si>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</si>
  <si>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</si>
  <si>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</si>
  <si>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</si>
  <si>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</si>
  <si>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</si>
  <si>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</si>
  <si>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</si>
  <si>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</si>
  <si>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</si>
  <si>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</si>
  <si>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</si>
  <si>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</si>
  <si>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</si>
  <si>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</si>
  <si>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</si>
  <si>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</si>
  <si>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</si>
  <si>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</si>
  <si>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</si>
  <si>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</si>
  <si>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</si>
  <si>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</si>
  <si>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</si>
  <si>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</si>
  <si>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</si>
  <si>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</si>
  <si>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</si>
  <si>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</si>
  <si>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</si>
  <si>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</si>
  <si>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</si>
  <si>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</si>
  <si>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</si>
  <si>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</si>
  <si>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</si>
  <si>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</si>
  <si>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</si>
  <si>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</si>
  <si>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</si>
  <si>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</si>
  <si>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</si>
  <si>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</si>
  <si>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</si>
  <si>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</si>
  <si>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</si>
  <si>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</si>
  <si>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</si>
  <si>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</si>
  <si>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</si>
  <si>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</si>
  <si>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</si>
  <si>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</si>
  <si>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</si>
  <si>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</si>
  <si>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</si>
  <si>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</si>
  <si>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</si>
  <si>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</si>
  <si>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</si>
  <si>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</si>
  <si>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</si>
  <si>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</si>
  <si>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</si>
  <si>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</si>
  <si>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</si>
  <si>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</si>
  <si>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</si>
  <si>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</si>
  <si>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</si>
  <si>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</si>
  <si>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</si>
  <si>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</si>
  <si>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</si>
  <si>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</si>
  <si>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</si>
  <si>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</si>
  <si>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</si>
  <si>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</si>
  <si>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</si>
  <si>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</si>
  <si>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</si>
  <si>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</si>
  <si>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</si>
  <si>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</si>
  <si>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</si>
  <si>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</si>
  <si>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</si>
  <si>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</si>
  <si>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</si>
  <si>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</si>
  <si>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</si>
  <si>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</si>
  <si>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</si>
  <si>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</si>
  <si>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</si>
  <si>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</si>
  <si>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</si>
  <si>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</si>
  <si>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</si>
  <si>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</si>
  <si>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</si>
  <si>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</si>
  <si>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</si>
  <si>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</si>
  <si>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</si>
  <si>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</si>
  <si>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</si>
  <si>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</si>
  <si>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</si>
  <si>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</si>
  <si>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</si>
  <si>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</si>
  <si>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</si>
  <si>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</si>
  <si>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</si>
  <si>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</si>
  <si>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</si>
  <si>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</si>
  <si>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</si>
  <si>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</si>
  <si>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</si>
  <si>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</si>
  <si>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</si>
  <si>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</si>
  <si>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</si>
  <si>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</si>
  <si>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</si>
  <si>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</si>
  <si>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</si>
  <si>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</si>
  <si>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</si>
  <si>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</si>
  <si>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</si>
  <si>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</si>
  <si>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</si>
  <si>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</si>
  <si>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</si>
  <si>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</si>
  <si>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</si>
  <si>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</si>
  <si>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</si>
  <si>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</si>
  <si>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</si>
  <si>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</si>
  <si>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</si>
  <si>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</si>
  <si>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</si>
  <si>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</si>
  <si>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</si>
  <si>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</si>
  <si>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</si>
  <si>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</si>
  <si>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</si>
  <si>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</si>
  <si>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</si>
  <si>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</si>
  <si>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</si>
  <si>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</si>
  <si>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</si>
  <si>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</si>
  <si>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</si>
  <si>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</si>
  <si>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</si>
  <si>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</si>
  <si>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</si>
  <si>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</si>
  <si>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</si>
  <si>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</si>
  <si>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</si>
  <si>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</si>
  <si>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</si>
  <si>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</si>
  <si>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</si>
  <si>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</si>
  <si>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</si>
  <si>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</si>
  <si>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</si>
  <si>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</si>
  <si>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</si>
  <si>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</si>
  <si>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</si>
  <si>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</si>
  <si>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</si>
  <si>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</si>
  <si>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</si>
  <si>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</si>
  <si>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</si>
  <si>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</si>
  <si>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</si>
  <si>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</si>
  <si>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</si>
  <si>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</si>
  <si>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</si>
  <si>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</si>
  <si>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</si>
  <si>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</si>
  <si>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</si>
  <si>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</si>
  <si>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</si>
  <si>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</si>
  <si>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</si>
  <si>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</si>
  <si>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</si>
  <si>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</si>
  <si>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</si>
  <si>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</si>
  <si>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</si>
  <si>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</si>
  <si>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</si>
  <si>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</si>
  <si>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</si>
  <si>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</si>
  <si>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</si>
  <si>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</si>
  <si>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</si>
  <si>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</si>
  <si>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</si>
  <si>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</si>
  <si>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</si>
  <si>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</si>
  <si>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</si>
  <si>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</si>
  <si>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</si>
  <si>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</si>
  <si>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</si>
  <si>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</si>
  <si>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</si>
  <si>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</si>
  <si>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</si>
  <si>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</si>
  <si>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</si>
  <si>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</si>
  <si>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</si>
  <si>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</si>
  <si>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</si>
  <si>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</si>
  <si>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</si>
  <si>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</si>
  <si>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</si>
  <si>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</si>
  <si>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</si>
  <si>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</si>
  <si>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</si>
  <si>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</si>
  <si>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</si>
  <si>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</si>
  <si>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</si>
  <si>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</si>
  <si>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</si>
  <si>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</si>
  <si>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</si>
  <si>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</si>
  <si>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</si>
  <si>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</si>
  <si>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</si>
  <si>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</si>
  <si>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</si>
  <si>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</si>
  <si>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</si>
  <si>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</si>
  <si>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</si>
  <si>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</si>
  <si>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</si>
  <si>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</si>
  <si>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</si>
  <si>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</si>
  <si>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</si>
  <si>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</si>
  <si>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</si>
  <si>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</si>
  <si>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</si>
  <si>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</si>
  <si>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</si>
  <si>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</si>
  <si>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</si>
  <si>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</si>
  <si>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</si>
  <si>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</si>
  <si>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</si>
  <si>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</si>
  <si>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</si>
  <si>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</si>
  <si>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</si>
  <si>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</si>
  <si>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</si>
  <si>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</si>
  <si>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</si>
  <si>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</si>
  <si>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</si>
  <si>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</si>
  <si>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</si>
  <si>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</si>
  <si>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</si>
  <si>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</si>
  <si>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</si>
  <si>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</si>
  <si>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</si>
  <si>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</si>
  <si>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</si>
  <si>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</si>
  <si>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</si>
  <si>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</si>
  <si>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</si>
  <si>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</si>
  <si>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</si>
  <si>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</si>
  <si>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</si>
  <si>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</si>
  <si>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</si>
  <si>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</si>
  <si>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</si>
  <si>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</si>
  <si>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</si>
  <si>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</si>
  <si>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</si>
  <si>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</si>
  <si>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</si>
  <si>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</si>
  <si>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</si>
  <si>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</si>
  <si>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</si>
  <si>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</si>
  <si>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</si>
  <si>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</si>
  <si>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</si>
  <si>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</si>
  <si>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</si>
  <si>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</si>
  <si>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</si>
  <si>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</si>
  <si>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</si>
  <si>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</si>
  <si>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</si>
  <si>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</si>
  <si>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</si>
  <si>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</si>
  <si>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</si>
  <si>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</si>
  <si>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</si>
  <si>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</si>
  <si>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</si>
  <si>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</si>
  <si>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</si>
  <si>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</si>
  <si>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</si>
  <si>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</si>
  <si>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</si>
  <si>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</si>
  <si>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</si>
  <si>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</si>
  <si>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</si>
  <si>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</si>
  <si>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</si>
  <si>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</si>
  <si>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</si>
  <si>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</si>
  <si>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</si>
  <si>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</si>
  <si>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</si>
  <si>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</si>
  <si>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</si>
  <si>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</si>
  <si>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</si>
  <si>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</si>
  <si>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</si>
  <si>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</si>
  <si>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</si>
  <si>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</si>
  <si>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</si>
  <si>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</si>
  <si>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</si>
  <si>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</si>
  <si>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</si>
  <si>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</si>
  <si>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</si>
  <si>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</si>
  <si>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</si>
  <si>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</si>
  <si>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</si>
  <si>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</si>
  <si>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</si>
  <si>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</si>
  <si>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</si>
  <si>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</si>
  <si>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</si>
  <si>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</si>
  <si>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</si>
  <si>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</si>
  <si>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</si>
  <si>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</si>
  <si>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</si>
  <si>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</si>
  <si>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</si>
  <si>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</si>
  <si>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</si>
  <si>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</si>
  <si>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</si>
  <si>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</si>
  <si>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</si>
  <si>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</si>
  <si>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</si>
  <si>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</si>
  <si>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</si>
  <si>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</si>
  <si>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</si>
  <si>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</si>
  <si>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</si>
  <si>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</si>
  <si>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</si>
  <si>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</si>
  <si>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</si>
  <si>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</si>
  <si>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</si>
  <si>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</si>
  <si>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</si>
  <si>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</si>
  <si>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</si>
  <si>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</si>
  <si>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</si>
  <si>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</si>
  <si>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</si>
  <si>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</si>
  <si>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</si>
  <si>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</si>
  <si>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</si>
  <si>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</si>
  <si>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</si>
  <si>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</si>
  <si>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</si>
  <si>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</si>
  <si>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</si>
  <si>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</si>
  <si>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</si>
  <si>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</si>
  <si>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</si>
  <si>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</si>
  <si>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</si>
  <si>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</si>
  <si>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</si>
  <si>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</si>
  <si>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</si>
  <si>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</si>
  <si>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</si>
  <si>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</si>
  <si>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</si>
  <si>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</si>
  <si>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</si>
  <si>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</si>
  <si>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</si>
  <si>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</si>
  <si>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</si>
  <si>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</si>
  <si>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</si>
  <si>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</si>
  <si>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</si>
  <si>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</si>
  <si>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</si>
  <si>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</si>
  <si>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</si>
  <si>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</si>
  <si>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</si>
  <si>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</si>
  <si>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</si>
  <si>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</si>
  <si>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</si>
  <si>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</si>
  <si>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</si>
  <si>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</si>
  <si>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</si>
  <si>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</si>
  <si>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</si>
  <si>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</si>
  <si>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</si>
  <si>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</si>
  <si>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</si>
  <si>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</si>
  <si>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</si>
  <si>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</si>
  <si>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</si>
  <si>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</si>
  <si>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</si>
  <si>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</si>
  <si>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</si>
  <si>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</si>
  <si>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</si>
  <si>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</si>
  <si>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</si>
  <si>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</si>
  <si>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</si>
  <si>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</si>
  <si>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</si>
  <si>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</si>
  <si>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</si>
  <si>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</si>
  <si>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</si>
  <si>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</si>
  <si>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</si>
  <si>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</si>
  <si>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</si>
  <si>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</si>
  <si>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</si>
  <si>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</si>
  <si>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</si>
  <si>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</si>
  <si>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</si>
  <si>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</si>
  <si>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</si>
  <si>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</si>
  <si>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</si>
  <si>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</si>
  <si>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</si>
  <si>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</si>
  <si>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</si>
  <si>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</si>
  <si>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</si>
  <si>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</si>
  <si>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</si>
  <si>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</si>
  <si>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</si>
  <si>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</si>
  <si>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</si>
  <si>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</si>
  <si>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</si>
  <si>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</si>
  <si>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</si>
  <si>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</si>
  <si>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</si>
  <si>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</si>
  <si>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</si>
  <si>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</si>
  <si>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</si>
  <si>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</si>
  <si>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</si>
  <si>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</si>
  <si>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</si>
  <si>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</si>
  <si>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</si>
  <si>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</si>
  <si>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</si>
  <si>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</si>
  <si>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</si>
  <si>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</si>
  <si>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</si>
  <si>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</si>
  <si>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</si>
  <si>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</si>
  <si>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</si>
  <si>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</si>
  <si>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</si>
  <si>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</si>
  <si>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</si>
  <si>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</si>
  <si>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</si>
  <si>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</si>
  <si>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</si>
  <si>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</si>
  <si>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</si>
  <si>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</si>
  <si>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</si>
  <si>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</si>
  <si>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</si>
  <si>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</si>
  <si>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</si>
  <si>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</si>
  <si>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</si>
  <si>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</si>
  <si>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</si>
  <si>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</si>
  <si>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</si>
  <si>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</si>
  <si>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</si>
  <si>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</si>
  <si>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</si>
  <si>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</si>
  <si>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</si>
  <si>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</si>
  <si>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</si>
  <si>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</si>
  <si>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</si>
  <si>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</si>
  <si>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</si>
  <si>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</si>
  <si>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</si>
  <si>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</si>
  <si>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</si>
  <si>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</si>
  <si>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</si>
  <si>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</si>
  <si>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</si>
  <si>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</si>
  <si>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</si>
  <si>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</si>
  <si>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</si>
  <si>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</si>
  <si>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</si>
  <si>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</si>
  <si>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</si>
  <si>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</si>
  <si>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</si>
  <si>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</si>
  <si>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</si>
  <si>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</si>
  <si>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</si>
  <si>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</si>
  <si>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</si>
  <si>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</si>
  <si>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</si>
  <si>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</si>
  <si>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</si>
  <si>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</si>
  <si>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</si>
  <si>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</si>
  <si>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</si>
  <si>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</si>
  <si>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</si>
  <si>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</si>
  <si>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</si>
  <si>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</si>
  <si>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</si>
  <si>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</si>
  <si>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</si>
  <si>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</si>
  <si>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</si>
  <si>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</si>
  <si>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</si>
  <si>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</si>
  <si>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</si>
  <si>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</si>
  <si>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</si>
  <si>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</si>
  <si>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</si>
  <si>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</si>
  <si>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</si>
  <si>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</si>
  <si>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</si>
  <si>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</si>
  <si>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</si>
  <si>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</si>
  <si>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</si>
  <si>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</si>
  <si>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</si>
  <si>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</si>
  <si>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</si>
  <si>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</si>
  <si>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</si>
  <si>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</si>
  <si>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</si>
  <si>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</si>
  <si>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</si>
  <si>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</si>
  <si>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</si>
  <si>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</si>
  <si>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</si>
  <si>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</si>
  <si>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</si>
  <si>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</si>
  <si>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</si>
  <si>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</si>
  <si>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</si>
  <si>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</si>
  <si>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</si>
  <si>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</si>
  <si>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</si>
  <si>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</si>
  <si>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</si>
  <si>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</si>
  <si>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</si>
  <si>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</si>
  <si>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</si>
  <si>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</si>
  <si>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</si>
  <si>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</si>
  <si>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</si>
  <si>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</si>
  <si>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</si>
  <si>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</si>
  <si>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</si>
  <si>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</si>
  <si>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</si>
  <si>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</si>
  <si>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</si>
  <si>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</si>
  <si>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</si>
  <si>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</si>
  <si>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</si>
  <si>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</si>
  <si>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</si>
  <si>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</si>
  <si>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</si>
  <si>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</si>
  <si>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</si>
  <si>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</si>
  <si>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</si>
  <si>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</si>
  <si>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</si>
  <si>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</si>
  <si>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</si>
  <si>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</si>
  <si>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</si>
  <si>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</si>
  <si>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</si>
  <si>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</si>
  <si>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</si>
  <si>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</si>
  <si>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</si>
  <si>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</si>
  <si>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</si>
  <si>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</si>
  <si>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</si>
  <si>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</si>
  <si>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</si>
  <si>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</si>
  <si>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</si>
  <si>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</si>
  <si>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</si>
  <si>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</si>
  <si>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</si>
  <si>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</si>
  <si>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</si>
  <si>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</si>
  <si>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</si>
  <si>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</si>
  <si>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</si>
  <si>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</si>
  <si>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</si>
  <si>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</si>
  <si>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</si>
  <si>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</si>
  <si>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</si>
  <si>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</si>
  <si>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</si>
  <si>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</si>
  <si>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</si>
  <si>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</si>
  <si>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</si>
  <si>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</si>
  <si>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</si>
  <si>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</si>
  <si>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</si>
  <si>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</si>
  <si>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</si>
  <si>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</si>
  <si>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</si>
  <si>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</si>
  <si>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</si>
  <si>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</si>
  <si>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</si>
  <si>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</si>
  <si>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</si>
  <si>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</si>
  <si>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</si>
  <si>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</si>
  <si>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</si>
  <si>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</si>
  <si>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</si>
  <si>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</si>
  <si>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</si>
  <si>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</si>
  <si>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</si>
  <si>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</si>
  <si>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</si>
  <si>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</si>
  <si>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</si>
  <si>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</si>
  <si>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</si>
  <si>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</si>
  <si>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</si>
  <si>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</si>
  <si>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</si>
  <si>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</si>
  <si>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</si>
  <si>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</si>
  <si>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</si>
  <si>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</si>
  <si>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</si>
  <si>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</si>
  <si>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</si>
  <si>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</si>
  <si>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</si>
  <si>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</si>
  <si>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</si>
  <si>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</si>
  <si>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</si>
  <si>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</si>
  <si>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</si>
  <si>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</si>
  <si>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</si>
  <si>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</si>
  <si>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</si>
  <si>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</si>
  <si>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</si>
  <si>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</si>
  <si>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</si>
  <si>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</si>
  <si>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</si>
  <si>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</si>
  <si>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</si>
  <si>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</si>
  <si>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</si>
  <si>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</si>
  <si>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</si>
  <si>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</si>
  <si>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</si>
  <si>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</si>
  <si>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</si>
  <si>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</si>
  <si>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</si>
  <si>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</si>
  <si>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</si>
  <si>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</si>
  <si>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</si>
  <si>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</si>
  <si>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</si>
  <si>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</si>
  <si>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</si>
  <si>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</si>
  <si>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</si>
  <si>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</si>
  <si>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</si>
  <si>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</si>
  <si>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</si>
  <si>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</si>
  <si>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</si>
  <si>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</si>
  <si>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</si>
  <si>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</si>
  <si>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</si>
  <si>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</si>
  <si>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</si>
  <si>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</si>
  <si>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</si>
  <si>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</si>
  <si>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</si>
  <si>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</si>
  <si>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</si>
  <si>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</si>
  <si>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</si>
  <si>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</si>
  <si>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</si>
  <si>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</si>
  <si>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</si>
  <si>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</si>
  <si>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</si>
  <si>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</si>
  <si>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</si>
  <si>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</si>
  <si>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</si>
  <si>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</si>
  <si>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</si>
  <si>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</si>
  <si>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</si>
  <si>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</si>
  <si>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</si>
  <si>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</si>
  <si>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</si>
  <si>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</si>
  <si>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</si>
  <si>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</si>
  <si>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</si>
  <si>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</si>
  <si>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</si>
  <si>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</si>
  <si>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</si>
  <si>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</si>
  <si>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</si>
  <si>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</si>
  <si>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</si>
  <si>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</si>
  <si>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</si>
  <si>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</si>
  <si>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</si>
  <si>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</si>
  <si>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</si>
  <si>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</si>
  <si>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</si>
  <si>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</si>
  <si>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</si>
  <si>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</si>
  <si>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</si>
  <si>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</si>
  <si>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</si>
  <si>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</si>
  <si>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</si>
  <si>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</si>
  <si>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</si>
  <si>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</si>
  <si>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</si>
  <si>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</si>
  <si>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</si>
  <si>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</si>
  <si>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</si>
  <si>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</si>
  <si>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</si>
  <si>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</si>
  <si>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</si>
  <si>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</si>
  <si>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</si>
  <si>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</si>
  <si>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</si>
  <si>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</si>
  <si>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</si>
  <si>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</si>
  <si>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</si>
  <si>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</si>
  <si>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</si>
  <si>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</si>
  <si>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</si>
  <si>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</si>
  <si>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</si>
  <si>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</si>
  <si>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</si>
  <si>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</si>
  <si>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</si>
  <si>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</si>
  <si>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</si>
  <si>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</si>
  <si>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</si>
  <si>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</si>
  <si>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</si>
  <si>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</si>
  <si>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</si>
  <si>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</si>
  <si>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</si>
  <si>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</si>
  <si>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</si>
  <si>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</si>
  <si>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</si>
  <si>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</si>
  <si>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</si>
  <si>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</si>
  <si>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</si>
  <si>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</si>
  <si>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</si>
  <si>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</si>
  <si>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</si>
  <si>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</si>
  <si>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</si>
  <si>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</si>
  <si>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</si>
  <si>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</si>
  <si>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</si>
  <si>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</si>
  <si>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</si>
  <si>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</si>
  <si>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</si>
  <si>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</si>
  <si>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</si>
  <si>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</si>
  <si>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</si>
  <si>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</si>
  <si>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</si>
  <si>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</si>
  <si>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</si>
  <si>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</si>
  <si>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</si>
  <si>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</si>
  <si>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</si>
  <si>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</si>
  <si>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</si>
  <si>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</si>
  <si>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</si>
  <si>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</si>
  <si>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</si>
  <si>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</si>
  <si>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</si>
  <si>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</si>
  <si>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</si>
  <si>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</si>
  <si>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</si>
  <si>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</si>
  <si>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</si>
  <si>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</si>
  <si>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</si>
  <si>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</si>
  <si>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</si>
  <si>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</si>
  <si>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</si>
  <si>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</si>
  <si>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</si>
  <si>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</si>
  <si>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</si>
  <si>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</si>
  <si>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</si>
  <si>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</si>
  <si>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</si>
  <si>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</si>
  <si>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</si>
  <si>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</si>
  <si>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</si>
  <si>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</si>
  <si>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</si>
  <si>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</si>
  <si>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</si>
  <si>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</si>
  <si>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</si>
  <si>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</si>
  <si>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</si>
  <si>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</si>
  <si>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</si>
  <si>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</si>
  <si>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</si>
  <si>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</si>
  <si>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</si>
  <si>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</si>
  <si>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</si>
  <si>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</si>
  <si>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</si>
  <si>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</si>
  <si>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</si>
  <si>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</si>
  <si>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</si>
  <si>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</si>
  <si>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</si>
  <si>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</si>
  <si>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</si>
  <si>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</si>
  <si>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</si>
  <si>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</si>
  <si>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</si>
  <si>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</si>
  <si>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</si>
  <si>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</si>
  <si>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</si>
  <si>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</si>
  <si>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</si>
  <si>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</si>
  <si>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</si>
  <si>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</si>
  <si>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</si>
  <si>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</si>
  <si>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</si>
  <si>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</si>
  <si>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</si>
  <si>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</si>
  <si>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</si>
  <si>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</si>
  <si>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</si>
  <si>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</si>
  <si>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</si>
  <si>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</si>
  <si>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</si>
  <si>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</si>
  <si>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</si>
  <si>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</si>
  <si>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</si>
  <si>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</si>
  <si>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</si>
  <si>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</si>
  <si>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</si>
  <si>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</si>
  <si>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</si>
  <si>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</si>
  <si>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</si>
  <si>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</si>
  <si>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</si>
  <si>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</si>
  <si>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</si>
  <si>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</si>
  <si>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</si>
  <si>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</si>
  <si>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</si>
  <si>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</si>
  <si>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</si>
  <si>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</si>
  <si>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</si>
  <si>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</si>
  <si>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</si>
  <si>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</si>
  <si>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</si>
  <si>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</si>
  <si>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</si>
  <si>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</si>
  <si>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</si>
  <si>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</si>
  <si>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</si>
  <si>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</si>
  <si>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</si>
  <si>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</si>
  <si>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</si>
  <si>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</si>
  <si>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</si>
  <si>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</si>
  <si>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</si>
  <si>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</si>
  <si>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</si>
  <si>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</si>
  <si>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</si>
  <si>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</si>
  <si>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</si>
  <si>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</si>
  <si>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</si>
  <si>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</si>
  <si>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</si>
  <si>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</si>
  <si>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</si>
  <si>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</si>
  <si>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</si>
  <si>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</si>
  <si>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</si>
  <si>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</si>
  <si>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</si>
  <si>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</si>
  <si>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</si>
  <si>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</si>
  <si>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</si>
  <si>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</si>
  <si>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</si>
  <si>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</si>
  <si>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</si>
  <si>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</si>
  <si>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</si>
  <si>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</si>
  <si>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</si>
  <si>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</si>
  <si>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</si>
  <si>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</si>
  <si>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</si>
  <si>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</si>
  <si>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</si>
  <si>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</si>
  <si>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</si>
  <si>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</si>
  <si>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</si>
  <si>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</si>
  <si>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</si>
  <si>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</si>
  <si>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</si>
  <si>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</si>
  <si>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</si>
  <si>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</si>
  <si>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</si>
  <si>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</si>
  <si>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</si>
  <si>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</si>
  <si>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</si>
  <si>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</si>
  <si>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</si>
  <si>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</si>
  <si>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</si>
  <si>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</si>
  <si>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</si>
  <si>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</si>
  <si>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</si>
  <si>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</si>
  <si>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</si>
  <si>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</si>
  <si>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</si>
  <si>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</si>
  <si>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</si>
  <si>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</si>
  <si>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</si>
  <si>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</si>
  <si>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</si>
  <si>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</si>
  <si>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</si>
  <si>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</si>
  <si>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</si>
  <si>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</si>
  <si>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</si>
  <si>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</si>
  <si>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</si>
  <si>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</si>
  <si>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</si>
  <si>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</si>
  <si>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</si>
  <si>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</si>
  <si>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</si>
  <si>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</si>
  <si>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</si>
  <si>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</si>
  <si>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</si>
  <si>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</si>
  <si>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</si>
  <si>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</si>
  <si>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</si>
  <si>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</si>
  <si>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</si>
  <si>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</si>
  <si>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</si>
  <si>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</si>
  <si>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</si>
  <si>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</si>
  <si>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</si>
  <si>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</si>
  <si>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</si>
  <si>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</si>
  <si>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</si>
  <si>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</si>
  <si>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</si>
  <si>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</si>
  <si>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</si>
  <si>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</si>
  <si>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</si>
  <si>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</si>
  <si>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</si>
  <si>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</si>
  <si>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</si>
  <si>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</si>
  <si>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</si>
  <si>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</si>
  <si>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</si>
  <si>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</si>
  <si>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</si>
  <si>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</si>
  <si>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</si>
  <si>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</si>
  <si>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</si>
  <si>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</si>
  <si>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</si>
  <si>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</si>
  <si>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</si>
  <si>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</si>
  <si>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</si>
  <si>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</si>
  <si>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</si>
  <si>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</si>
  <si>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</si>
  <si>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</si>
  <si>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</si>
  <si>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</si>
  <si>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</si>
  <si>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</si>
  <si>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</si>
  <si>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</si>
  <si>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</si>
  <si>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</si>
  <si>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</si>
  <si>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</si>
  <si>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</si>
  <si>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</si>
  <si>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</si>
  <si>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</si>
  <si>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</si>
  <si>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</si>
  <si>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</si>
  <si>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</si>
  <si>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</si>
  <si>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</si>
  <si>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</si>
  <si>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</si>
  <si>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</si>
  <si>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</si>
  <si>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</si>
  <si>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</si>
  <si>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</si>
  <si>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</si>
  <si>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</si>
  <si>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</si>
  <si>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</si>
  <si>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</si>
  <si>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</si>
  <si>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</si>
  <si>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</si>
  <si>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</si>
  <si>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</si>
  <si>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</si>
  <si>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</si>
  <si>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</si>
  <si>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</si>
  <si>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</si>
  <si>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</si>
  <si>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</si>
  <si>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</si>
  <si>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</si>
  <si>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</si>
  <si>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</si>
  <si>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</si>
  <si>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</si>
  <si>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</si>
  <si>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</si>
  <si>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</si>
  <si>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</si>
  <si>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</si>
  <si>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</si>
  <si>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</si>
  <si>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</si>
  <si>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</si>
  <si>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</si>
  <si>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</si>
  <si>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</si>
  <si>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</si>
  <si>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</si>
  <si>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</si>
  <si>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</si>
  <si>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</si>
  <si>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</si>
  <si>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</si>
  <si>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</si>
  <si>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</si>
  <si>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</si>
  <si>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</si>
  <si>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</si>
  <si>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</si>
  <si>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</si>
  <si>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</si>
  <si>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</si>
  <si>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</si>
  <si>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</si>
  <si>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</si>
  <si>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</si>
  <si>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</si>
  <si>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</si>
  <si>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</si>
  <si>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</si>
  <si>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</si>
  <si>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</si>
  <si>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</si>
  <si>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</si>
  <si>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</si>
  <si>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</si>
  <si>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</si>
  <si>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</si>
  <si>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</si>
  <si>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</si>
  <si>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</si>
  <si>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</si>
  <si>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</si>
  <si>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</si>
  <si>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</si>
  <si>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</si>
  <si>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</si>
  <si>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</si>
  <si>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</si>
  <si>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</si>
  <si>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</si>
  <si>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</si>
  <si>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</si>
  <si>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</si>
  <si>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</si>
  <si>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</si>
  <si>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</si>
  <si>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</si>
  <si>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</si>
  <si>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</si>
  <si>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</si>
  <si>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</si>
  <si>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</si>
  <si>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</si>
  <si>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</si>
  <si>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</si>
  <si>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</si>
  <si>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</si>
  <si>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</si>
  <si>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</si>
  <si>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</si>
  <si>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</si>
  <si>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</si>
  <si>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</si>
  <si>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</si>
  <si>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</si>
  <si>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</si>
  <si>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</si>
  <si>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</si>
  <si>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</si>
  <si>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</si>
  <si>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</si>
  <si>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</si>
  <si>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</si>
  <si>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</si>
  <si>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</si>
  <si>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</si>
  <si>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</si>
  <si>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</si>
  <si>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</si>
  <si>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</si>
  <si>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</si>
  <si>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</si>
  <si>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</si>
  <si>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</si>
  <si>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</si>
  <si>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</si>
  <si>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</si>
  <si>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</si>
  <si>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</si>
  <si>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</si>
  <si>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</si>
  <si>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</si>
  <si>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</si>
  <si>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</si>
  <si>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</si>
  <si>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</si>
  <si>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</si>
  <si>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</si>
  <si>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</si>
  <si>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</si>
  <si>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</si>
  <si>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</si>
  <si>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</si>
  <si>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</si>
  <si>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</si>
  <si>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</si>
  <si>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</si>
  <si>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</si>
  <si>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</si>
  <si>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</si>
  <si>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</si>
  <si>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</si>
  <si>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</si>
  <si>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</si>
  <si>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</si>
  <si>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</si>
  <si>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</si>
  <si>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</si>
  <si>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</si>
  <si>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</si>
  <si>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</si>
  <si>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</si>
  <si>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</si>
  <si>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</si>
  <si>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</si>
  <si>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</si>
  <si>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</si>
  <si>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</si>
  <si>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</si>
  <si>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</si>
  <si>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</si>
  <si>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</si>
  <si>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</si>
  <si>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</si>
  <si>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</si>
  <si>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</si>
  <si>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</si>
  <si>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</si>
  <si>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</si>
  <si>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</si>
  <si>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</si>
  <si>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</si>
  <si>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</si>
  <si>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</si>
  <si>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</si>
  <si>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</si>
  <si>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</si>
  <si>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</si>
  <si>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</si>
  <si>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</si>
  <si>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</si>
  <si>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</si>
  <si>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</si>
  <si>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</si>
  <si>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</si>
  <si>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</si>
  <si>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</si>
  <si>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</si>
  <si>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</si>
  <si>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</si>
  <si>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</si>
  <si>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</si>
  <si>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</si>
  <si>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</si>
  <si>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</si>
  <si>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</si>
  <si>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</si>
  <si>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</si>
  <si>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</si>
  <si>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</si>
  <si>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</si>
  <si>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</si>
  <si>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</si>
  <si>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</si>
  <si>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</si>
  <si>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</si>
  <si>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</si>
  <si>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</si>
  <si>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</si>
  <si>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</si>
  <si>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</si>
  <si>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</si>
  <si>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</si>
  <si>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</si>
  <si>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</si>
  <si>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</si>
  <si>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</si>
  <si>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</si>
  <si>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</si>
  <si>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</si>
  <si>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</si>
  <si>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</si>
  <si>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</si>
  <si>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</si>
  <si>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</si>
  <si>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</si>
  <si>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</si>
  <si>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</si>
  <si>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</si>
  <si>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</si>
  <si>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</si>
  <si>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</si>
  <si>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</si>
  <si>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</si>
  <si>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</si>
  <si>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</si>
  <si>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</si>
  <si>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</si>
  <si>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</si>
  <si>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</si>
  <si>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</si>
  <si>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</si>
  <si>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</si>
  <si>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</si>
  <si>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</si>
  <si>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</si>
  <si>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</si>
  <si>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</si>
  <si>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</si>
  <si>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</si>
  <si>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</si>
  <si>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</si>
  <si>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</si>
  <si>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</si>
  <si>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</si>
  <si>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</si>
  <si>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</si>
  <si>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</si>
  <si>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</si>
  <si>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</si>
  <si>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</si>
  <si>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</si>
  <si>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</si>
  <si>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</si>
  <si>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</si>
  <si>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</si>
  <si>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</si>
  <si>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</si>
  <si>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</si>
  <si>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</si>
  <si>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</si>
  <si>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</si>
  <si>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</si>
  <si>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</si>
  <si>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</si>
  <si>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</si>
  <si>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</si>
  <si>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</si>
  <si>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</si>
  <si>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</si>
  <si>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</si>
  <si>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</si>
  <si>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</si>
  <si>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</si>
  <si>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</si>
  <si>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</si>
  <si>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</si>
  <si>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</si>
  <si>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</si>
  <si>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</si>
  <si>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</si>
  <si>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</si>
  <si>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</si>
  <si>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</si>
  <si>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</si>
  <si>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</si>
  <si>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</si>
  <si>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</si>
  <si>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</si>
  <si>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</si>
  <si>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</si>
  <si>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</si>
  <si>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</si>
  <si>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</si>
  <si>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</si>
  <si>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</si>
  <si>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</si>
  <si>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</si>
  <si>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</si>
  <si>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</si>
  <si>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</si>
  <si>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</si>
  <si>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</si>
  <si>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</si>
  <si>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</si>
  <si>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</si>
  <si>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</si>
  <si>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</si>
  <si>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</si>
  <si>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</si>
  <si>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</si>
  <si>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</si>
  <si>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</si>
  <si>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</si>
  <si>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</si>
  <si>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</si>
  <si>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</si>
  <si>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</si>
  <si>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</si>
  <si>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</si>
  <si>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</si>
  <si>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</si>
  <si>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</si>
  <si>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</si>
  <si>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</si>
  <si>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</si>
  <si>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</si>
  <si>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</si>
  <si>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</si>
  <si>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</si>
  <si>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</si>
  <si>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</si>
  <si>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</si>
  <si>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</si>
  <si>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</si>
  <si>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</si>
  <si>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</si>
  <si>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</si>
  <si>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</si>
  <si>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</si>
  <si>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</si>
  <si>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</si>
  <si>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</si>
  <si>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</si>
  <si>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</si>
  <si>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</si>
  <si>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</si>
  <si>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</si>
  <si>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</si>
  <si>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</si>
  <si>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</si>
  <si>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</si>
  <si>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</si>
  <si>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</si>
  <si>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</si>
  <si>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</si>
  <si>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</si>
  <si>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</si>
  <si>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</si>
  <si>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</si>
  <si>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</si>
  <si>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</si>
  <si>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</si>
  <si>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</si>
  <si>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</si>
  <si>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</si>
  <si>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</si>
  <si>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</si>
  <si>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</si>
  <si>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</si>
  <si>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</si>
  <si>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</si>
  <si>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</si>
  <si>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</si>
  <si>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</si>
  <si>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</si>
  <si>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</si>
  <si>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</si>
  <si>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</si>
  <si>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</si>
  <si>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</si>
  <si>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</si>
  <si>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</si>
  <si>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</si>
  <si>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</si>
  <si>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</si>
  <si>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</si>
  <si>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</si>
  <si>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</si>
  <si>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</si>
  <si>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</si>
  <si>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</si>
  <si>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</si>
  <si>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</si>
  <si>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</si>
  <si>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</si>
  <si>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</si>
  <si>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</si>
  <si>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</si>
  <si>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</si>
  <si>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</si>
  <si>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</si>
  <si>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</si>
  <si>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</si>
  <si>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</si>
  <si>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</si>
  <si>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</si>
  <si>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</si>
  <si>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</si>
  <si>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</si>
  <si>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</si>
  <si>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</si>
  <si>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</si>
  <si>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</si>
  <si>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</si>
  <si>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</si>
  <si>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</si>
  <si>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</si>
  <si>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</si>
  <si>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</si>
  <si>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</si>
  <si>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</si>
  <si>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</si>
  <si>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</si>
  <si>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</si>
  <si>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</si>
  <si>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</si>
  <si>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</si>
  <si>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</si>
  <si>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</si>
  <si>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</si>
  <si>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</si>
  <si>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</si>
  <si>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</si>
  <si>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</si>
  <si>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</si>
  <si>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</si>
  <si>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</si>
  <si>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</si>
  <si>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</si>
  <si>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</si>
  <si>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</si>
  <si>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</si>
  <si>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</si>
  <si>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</si>
  <si>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</si>
  <si>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</si>
  <si>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</si>
  <si>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</si>
  <si>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</si>
  <si>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</si>
  <si>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</si>
  <si>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</si>
  <si>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</si>
  <si>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</si>
  <si>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</si>
  <si>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</si>
  <si>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</si>
  <si>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</si>
  <si>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</si>
  <si>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</si>
  <si>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</si>
  <si>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</si>
  <si>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</si>
  <si>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</si>
  <si>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</si>
  <si>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</si>
  <si>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</si>
  <si>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</si>
  <si>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</si>
  <si>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</si>
  <si>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</si>
  <si>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</si>
  <si>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</si>
  <si>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</si>
  <si>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</si>
  <si>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</si>
  <si>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</si>
  <si>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</si>
  <si>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</si>
  <si>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</si>
  <si>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</si>
  <si>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</si>
  <si>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</si>
  <si>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</si>
  <si>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</si>
  <si>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</si>
  <si>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</si>
  <si>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</si>
  <si>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</si>
  <si>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</si>
  <si>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</si>
  <si>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</si>
  <si>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</si>
  <si>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</si>
  <si>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</si>
  <si>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</si>
  <si>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</si>
  <si>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</si>
  <si>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</si>
  <si>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</si>
  <si>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</si>
  <si>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</si>
  <si>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</si>
  <si>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</si>
  <si>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</si>
  <si>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</si>
  <si>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</si>
  <si>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</si>
  <si>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</si>
  <si>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</si>
  <si>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</si>
  <si>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</si>
  <si>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</si>
  <si>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</si>
  <si>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</si>
  <si>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</si>
  <si>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</si>
  <si>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</si>
  <si>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</si>
  <si>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</si>
  <si>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</si>
  <si>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</si>
  <si>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</si>
  <si>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</si>
  <si>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</si>
  <si>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</si>
  <si>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</si>
  <si>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</si>
  <si>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</si>
  <si>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</si>
  <si>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</si>
  <si>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</si>
  <si>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</si>
  <si>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</si>
  <si>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</si>
  <si>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</si>
  <si>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</si>
  <si>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</si>
  <si>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</si>
  <si>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</si>
  <si>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</si>
  <si>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</si>
  <si>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</si>
  <si>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</si>
  <si>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</si>
  <si>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</si>
  <si>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</si>
  <si>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</si>
  <si>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</si>
  <si>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</si>
  <si>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</si>
  <si>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</si>
  <si>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</si>
  <si>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</si>
  <si>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</si>
  <si>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</si>
  <si>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</si>
  <si>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</si>
  <si>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</si>
  <si>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</si>
  <si>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</si>
  <si>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</si>
  <si>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</si>
  <si>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</si>
  <si>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</si>
  <si>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</si>
  <si>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</si>
  <si>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</si>
  <si>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</si>
  <si>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</si>
  <si>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</si>
  <si>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</si>
  <si>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</si>
  <si>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</si>
  <si>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</si>
  <si>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</si>
  <si>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</si>
  <si>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</si>
  <si>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</si>
  <si>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</si>
  <si>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</si>
  <si>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</si>
  <si>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</si>
  <si>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</si>
  <si>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</si>
  <si>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</si>
  <si>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</si>
  <si>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</si>
  <si>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</si>
  <si>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</si>
  <si>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</si>
  <si>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</si>
  <si>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</si>
  <si>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</si>
  <si>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</si>
  <si>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</si>
  <si>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</si>
  <si>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</si>
  <si>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</si>
  <si>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</si>
  <si>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</si>
  <si>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</si>
  <si>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</si>
  <si>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</si>
  <si>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</si>
  <si>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</si>
  <si>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</si>
  <si>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</si>
  <si>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</si>
  <si>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</si>
  <si>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</si>
  <si>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</si>
  <si>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</si>
  <si>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</si>
  <si>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</si>
  <si>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</si>
  <si>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</si>
  <si>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</si>
  <si>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</si>
  <si>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</si>
  <si>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</si>
  <si>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</si>
  <si>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</si>
  <si>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</si>
  <si>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</si>
  <si>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</si>
  <si>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</si>
  <si>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</si>
  <si>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</si>
  <si>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</si>
  <si>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</si>
  <si>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</si>
  <si>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</si>
  <si>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</si>
  <si>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</si>
  <si>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</si>
  <si>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</si>
  <si>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</si>
  <si>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</si>
  <si>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</si>
  <si>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</si>
  <si>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</si>
  <si>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</si>
  <si>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</si>
  <si>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</si>
  <si>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</si>
  <si>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</si>
  <si>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</si>
  <si>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</si>
  <si>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</si>
  <si>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</si>
  <si>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</si>
  <si>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</si>
  <si>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</si>
  <si>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</si>
  <si>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</si>
  <si>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</si>
  <si>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</si>
  <si>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</si>
  <si>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</si>
  <si>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</si>
  <si>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</si>
  <si>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</si>
  <si>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</si>
  <si>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</si>
  <si>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</si>
  <si>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</si>
  <si>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</si>
  <si>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</si>
  <si>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</si>
  <si>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</si>
  <si>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</si>
  <si>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</si>
  <si>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</si>
  <si>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</si>
  <si>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</si>
  <si>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</si>
  <si>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</si>
  <si>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</si>
  <si>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</si>
  <si>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</si>
  <si>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</si>
  <si>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</si>
  <si>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</si>
  <si>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</si>
  <si>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</si>
  <si>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</si>
  <si>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</si>
  <si>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</si>
  <si>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</si>
  <si>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</si>
  <si>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</si>
  <si>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</si>
  <si>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</si>
  <si>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</si>
  <si>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</si>
  <si>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</si>
  <si>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</si>
  <si>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</si>
  <si>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</si>
  <si>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</si>
  <si>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</si>
  <si>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</si>
  <si>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</si>
  <si>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</si>
  <si>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</si>
  <si>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</si>
  <si>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</si>
  <si>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</si>
  <si>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</si>
  <si>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</si>
  <si>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</si>
  <si>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</si>
  <si>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</si>
  <si>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</si>
  <si>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</si>
  <si>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</si>
  <si>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</si>
  <si>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</si>
  <si>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</si>
  <si>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</si>
  <si>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</si>
  <si>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</si>
  <si>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</si>
  <si>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</si>
  <si>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</si>
  <si>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</si>
  <si>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</si>
  <si>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</si>
  <si>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</si>
  <si>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</si>
  <si>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</si>
  <si>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</si>
  <si>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</si>
  <si>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</si>
  <si>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</si>
  <si>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</si>
  <si>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</si>
  <si>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</si>
  <si>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</si>
  <si>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</si>
  <si>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</si>
  <si>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</si>
  <si>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</si>
  <si>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</si>
  <si>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</si>
  <si>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</si>
  <si>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</si>
  <si>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</si>
  <si>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</si>
  <si>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</si>
  <si>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</si>
  <si>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</si>
  <si>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</si>
  <si>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</si>
  <si>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</si>
  <si>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</si>
  <si>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</si>
  <si>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</si>
  <si>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</si>
  <si>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</si>
  <si>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</si>
  <si>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</si>
  <si>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</si>
  <si>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</si>
  <si>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</si>
  <si>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</si>
  <si>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</si>
  <si>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</si>
  <si>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</si>
  <si>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</si>
  <si>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</si>
  <si>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</si>
  <si>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</si>
  <si>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</si>
  <si>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</si>
  <si>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</si>
  <si>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</si>
  <si>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</si>
  <si>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</si>
  <si>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</si>
  <si>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</si>
  <si>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</si>
  <si>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</si>
  <si>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</si>
  <si>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</si>
  <si>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</si>
  <si>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</si>
  <si>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</si>
  <si>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</si>
  <si>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</si>
  <si>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</si>
  <si>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</si>
  <si>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</si>
  <si>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</si>
  <si>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</si>
  <si>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</si>
  <si>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</si>
  <si>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</si>
  <si>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</si>
  <si>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</si>
  <si>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</si>
  <si>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</si>
  <si>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</si>
  <si>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</si>
  <si>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</si>
  <si>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</si>
  <si>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</si>
  <si>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</si>
  <si>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</si>
  <si>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</si>
  <si>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</si>
  <si>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</si>
  <si>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</si>
  <si>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</si>
  <si>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</si>
  <si>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</si>
  <si>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</si>
  <si>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</si>
  <si>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</si>
  <si>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</si>
  <si>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</si>
  <si>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</si>
  <si>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</si>
  <si>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</si>
  <si>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</si>
  <si>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</si>
  <si>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</si>
  <si>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</si>
  <si>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</si>
  <si>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</si>
  <si>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</si>
  <si>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</si>
  <si>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</si>
  <si>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</si>
  <si>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</si>
  <si>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</si>
  <si>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</si>
  <si>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</si>
  <si>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</si>
  <si>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</si>
  <si>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</si>
  <si>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</si>
  <si>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</si>
  <si>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</si>
  <si>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</si>
  <si>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</si>
  <si>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</si>
  <si>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</si>
  <si>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</si>
  <si>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</si>
  <si>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</si>
  <si>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</si>
  <si>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</si>
  <si>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</si>
  <si>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</si>
  <si>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</si>
  <si>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</si>
  <si>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</si>
  <si>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</si>
  <si>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</si>
  <si>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</si>
  <si>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</si>
  <si>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</si>
  <si>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</si>
  <si>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</si>
  <si>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</si>
  <si>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</si>
  <si>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</si>
  <si>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</si>
  <si>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</si>
  <si>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</si>
  <si>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</si>
  <si>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</si>
  <si>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</si>
  <si>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</si>
  <si>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</si>
  <si>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</si>
  <si>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</si>
  <si>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</si>
  <si>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</si>
  <si>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</si>
  <si>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</si>
  <si>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</si>
  <si>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</si>
  <si>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</si>
  <si>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</si>
  <si>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</si>
  <si>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</si>
  <si>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</si>
  <si>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</si>
  <si>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</si>
  <si>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</si>
  <si>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</si>
  <si>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</si>
  <si>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</si>
  <si>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</si>
  <si>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</si>
  <si>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</si>
  <si>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</si>
  <si>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</si>
  <si>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</si>
  <si>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</si>
  <si>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</si>
  <si>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</si>
  <si>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</si>
  <si>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</si>
  <si>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</si>
  <si>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</si>
  <si>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</si>
  <si>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</si>
  <si>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</si>
  <si>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</si>
  <si>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</si>
  <si>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</si>
  <si>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</si>
  <si>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</si>
  <si>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</si>
  <si>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</si>
  <si>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</si>
  <si>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</si>
  <si>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</si>
  <si>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</si>
  <si>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</si>
  <si>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</si>
  <si>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</si>
  <si>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</si>
  <si>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</si>
  <si>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</si>
  <si>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</si>
  <si>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</si>
  <si>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</si>
  <si>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</si>
  <si>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</si>
  <si>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</si>
  <si>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</si>
  <si>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</si>
  <si>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</si>
  <si>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</si>
  <si>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</si>
  <si>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</si>
  <si>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</si>
  <si>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</si>
  <si>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</si>
  <si>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</si>
  <si>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</si>
  <si>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</si>
  <si>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</si>
  <si>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</si>
  <si>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</si>
  <si>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</si>
  <si>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</si>
  <si>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</si>
  <si>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</si>
  <si>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</si>
  <si>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</si>
  <si>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</si>
  <si>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</si>
  <si>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</si>
  <si>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</si>
  <si>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</si>
  <si>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</si>
  <si>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</si>
  <si>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</si>
  <si>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</si>
  <si>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</si>
  <si>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</si>
  <si>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</si>
  <si>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</si>
  <si>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</si>
  <si>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</si>
  <si>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</si>
  <si>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</si>
  <si>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</si>
  <si>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</si>
  <si>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</si>
  <si>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</si>
  <si>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</si>
  <si>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</si>
  <si>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</si>
  <si>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</si>
  <si>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</si>
  <si>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</si>
  <si>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</si>
  <si>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</si>
  <si>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</si>
  <si>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</si>
  <si>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</si>
  <si>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</si>
  <si>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</si>
  <si>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</si>
  <si>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</si>
  <si>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</si>
  <si>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</si>
  <si>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</si>
  <si>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</si>
  <si>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</si>
  <si>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</si>
  <si>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</si>
  <si>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</si>
  <si>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</si>
  <si>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</si>
  <si>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</si>
  <si>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</si>
  <si>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</si>
  <si>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</si>
  <si>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</si>
  <si>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</si>
  <si>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</si>
  <si>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</si>
  <si>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</si>
  <si>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</si>
  <si>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</si>
  <si>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</si>
  <si>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</si>
  <si>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</si>
  <si>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</si>
  <si>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</si>
  <si>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</si>
  <si>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</si>
  <si>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</si>
  <si>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</si>
  <si>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</si>
  <si>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</si>
  <si>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</si>
  <si>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</si>
  <si>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</si>
  <si>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</si>
  <si>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</si>
  <si>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</si>
  <si>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</si>
  <si>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</si>
  <si>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</si>
  <si>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</si>
  <si>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</si>
  <si>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</si>
  <si>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</si>
  <si>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</si>
  <si>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</si>
  <si>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</si>
  <si>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</si>
  <si>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</si>
  <si>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</si>
  <si>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</si>
  <si>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</si>
  <si>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</si>
  <si>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</si>
  <si>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</si>
  <si>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</si>
  <si>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</si>
  <si>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</si>
  <si>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</si>
  <si>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</si>
  <si>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</si>
  <si>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</si>
  <si>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</si>
  <si>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</si>
  <si>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</si>
  <si>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</si>
  <si>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</si>
  <si>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</si>
  <si>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</si>
  <si>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</si>
  <si>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</si>
  <si>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</si>
  <si>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</si>
  <si>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</si>
  <si>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</si>
  <si>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</si>
  <si>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</si>
  <si>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</si>
  <si>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</si>
  <si>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</si>
  <si>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</si>
  <si>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</si>
  <si>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</si>
  <si>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</si>
  <si>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</si>
  <si>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</si>
  <si>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</si>
  <si>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</si>
  <si>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</si>
  <si>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</si>
  <si>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</si>
  <si>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</si>
  <si>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</si>
  <si>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</si>
  <si>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</si>
  <si>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</si>
  <si>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</si>
  <si>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</si>
  <si>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</si>
  <si>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</si>
  <si>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</si>
  <si>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</si>
  <si>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</si>
  <si>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</si>
  <si>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</si>
  <si>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</si>
  <si>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</si>
  <si>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</si>
  <si>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</si>
  <si>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</si>
  <si>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</si>
  <si>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</si>
  <si>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</si>
  <si>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</si>
  <si>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</si>
  <si>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</si>
  <si>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</si>
  <si>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</si>
  <si>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</si>
  <si>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</si>
  <si>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</si>
  <si>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</si>
  <si>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</si>
  <si>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</si>
  <si>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</si>
  <si>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</si>
  <si>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</si>
  <si>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</si>
  <si>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</si>
  <si>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</si>
  <si>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</si>
  <si>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</si>
  <si>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</si>
  <si>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</si>
  <si>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</si>
  <si>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</si>
  <si>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</si>
  <si>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</si>
  <si>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</si>
  <si>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</si>
  <si>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</si>
  <si>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</si>
  <si>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</si>
  <si>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</si>
  <si>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</si>
  <si>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</si>
  <si>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</si>
  <si>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</si>
  <si>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</si>
  <si>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</si>
  <si>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</si>
  <si>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</si>
  <si>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</si>
  <si>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</si>
  <si>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</si>
  <si>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</si>
  <si>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</si>
  <si>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</si>
  <si>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</si>
  <si>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</si>
  <si>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</si>
  <si>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</si>
  <si>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</si>
  <si>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</si>
  <si>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</si>
  <si>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</si>
  <si>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</si>
  <si>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</si>
  <si>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</si>
  <si>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</si>
  <si>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</si>
  <si>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</si>
  <si>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</si>
  <si>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</si>
  <si>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</si>
  <si>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</si>
  <si>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</si>
  <si>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</si>
  <si>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</si>
  <si>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</si>
  <si>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</si>
  <si>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</si>
  <si>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</si>
  <si>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</si>
  <si>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</si>
  <si>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</si>
  <si>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</si>
  <si>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</si>
  <si>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</si>
  <si>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</si>
  <si>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</si>
  <si>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</si>
  <si>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</si>
  <si>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</si>
  <si>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</si>
  <si>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</si>
  <si>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</si>
  <si>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</si>
  <si>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</si>
  <si>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</si>
  <si>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</si>
  <si>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</si>
  <si>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</si>
  <si>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</si>
  <si>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</si>
  <si>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</si>
  <si>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</si>
  <si>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</si>
  <si>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</si>
  <si>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</si>
  <si>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</si>
  <si>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</si>
  <si>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</si>
  <si>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</si>
  <si>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</si>
  <si>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</si>
  <si>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</si>
  <si>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</si>
  <si>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</si>
  <si>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</si>
  <si>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</si>
  <si>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</si>
  <si>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</si>
  <si>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</si>
  <si>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</si>
  <si>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</si>
  <si>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</si>
  <si>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</si>
  <si>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</si>
  <si>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</si>
  <si>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</si>
  <si>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</si>
  <si>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</si>
  <si>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</si>
  <si>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</si>
  <si>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</si>
  <si>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</si>
  <si>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</si>
  <si>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</si>
  <si>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</si>
  <si>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</si>
  <si>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</si>
  <si>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</si>
  <si>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</si>
  <si>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</si>
  <si>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</si>
  <si>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</si>
  <si>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</si>
  <si>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</si>
  <si>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</si>
  <si>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</si>
  <si>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</si>
  <si>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</si>
  <si>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</si>
  <si>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</si>
  <si>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</si>
  <si>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</si>
  <si>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</si>
  <si>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</si>
  <si>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</si>
  <si>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</si>
  <si>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</si>
  <si>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</si>
  <si>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</si>
  <si>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</si>
  <si>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</si>
  <si>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</si>
  <si>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</si>
  <si>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</si>
  <si>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</si>
  <si>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</si>
  <si>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</si>
  <si>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</si>
  <si>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</si>
  <si>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</si>
  <si>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</si>
  <si>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</si>
  <si>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</si>
  <si>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</si>
  <si>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</si>
  <si>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</si>
  <si>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</si>
  <si>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</si>
  <si>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</si>
  <si>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</si>
  <si>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</si>
  <si>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</si>
  <si>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</si>
  <si>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</si>
  <si>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</si>
  <si>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</si>
  <si>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</si>
  <si>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</si>
  <si>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</si>
  <si>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</si>
  <si>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</si>
  <si>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</si>
  <si>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</si>
  <si>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</si>
  <si>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</si>
  <si>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</si>
  <si>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</si>
  <si>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</si>
  <si>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</si>
  <si>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</si>
  <si>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</si>
  <si>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</si>
  <si>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</si>
  <si>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</si>
  <si>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</si>
  <si>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</si>
  <si>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</si>
  <si>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</si>
  <si>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</si>
  <si>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</si>
  <si>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</si>
  <si>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</si>
  <si>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</si>
  <si>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</si>
  <si>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</si>
  <si>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</si>
  <si>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</si>
  <si>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</si>
  <si>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</si>
  <si>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</si>
  <si>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</si>
  <si>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</si>
  <si>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</si>
  <si>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</si>
  <si>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</si>
  <si>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</si>
  <si>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</si>
  <si>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</si>
  <si>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</si>
  <si>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</si>
  <si>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</si>
  <si>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</si>
  <si>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</si>
  <si>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</si>
  <si>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</si>
  <si>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</si>
  <si>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</si>
  <si>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</si>
  <si>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</si>
  <si>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</si>
  <si>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</si>
  <si>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</si>
  <si>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</si>
  <si>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</si>
  <si>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</si>
  <si>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</si>
  <si>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</si>
  <si>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</si>
  <si>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</si>
  <si>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</si>
  <si>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</si>
  <si>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</si>
  <si>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</si>
  <si>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</si>
  <si>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</si>
  <si>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</si>
  <si>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</si>
  <si>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</si>
  <si>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</si>
  <si>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</si>
  <si>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</si>
  <si>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</si>
  <si>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</si>
  <si>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</si>
  <si>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</si>
  <si>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</si>
  <si>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</si>
  <si>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</si>
  <si>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</si>
  <si>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</si>
  <si>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</si>
  <si>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</si>
  <si>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</si>
  <si>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</si>
  <si>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</si>
  <si>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</si>
  <si>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</si>
  <si>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</si>
  <si>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</si>
  <si>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</si>
  <si>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</si>
  <si>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</si>
  <si>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</si>
  <si>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</si>
  <si>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</si>
  <si>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</si>
  <si>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</si>
  <si>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</si>
  <si>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</si>
  <si>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</si>
  <si>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</si>
  <si>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</si>
  <si>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</si>
  <si>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</si>
  <si>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</si>
  <si>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</si>
  <si>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</si>
  <si>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</si>
  <si>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</si>
  <si>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</si>
  <si>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</si>
  <si>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</si>
  <si>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</si>
  <si>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</si>
  <si>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</si>
  <si>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</si>
  <si>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</si>
  <si>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</si>
  <si>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</si>
  <si>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</si>
  <si>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</si>
  <si>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</si>
  <si>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</si>
  <si>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</si>
  <si>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</si>
  <si>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</si>
  <si>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</si>
  <si>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</si>
  <si>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</si>
  <si>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</si>
  <si>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</si>
  <si>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</si>
  <si>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</si>
  <si>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</si>
  <si>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</si>
  <si>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</si>
  <si>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</si>
  <si>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</si>
  <si>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</si>
  <si>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</si>
  <si>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</si>
  <si>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</si>
  <si>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</si>
  <si>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</si>
  <si>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</si>
  <si>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</si>
  <si>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</si>
  <si>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</si>
  <si>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</si>
  <si>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</si>
  <si>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</si>
  <si>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</si>
  <si>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</si>
  <si>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</si>
  <si>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</si>
  <si>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</si>
  <si>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</si>
  <si>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</si>
  <si>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</si>
  <si>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</si>
  <si>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</si>
  <si>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</si>
  <si>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</si>
  <si>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</si>
  <si>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</si>
  <si>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</si>
  <si>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</si>
  <si>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</si>
  <si>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</si>
  <si>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</si>
  <si>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</si>
  <si>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</si>
  <si>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</si>
  <si>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</si>
  <si>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</si>
  <si>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</si>
  <si>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</si>
  <si>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</si>
  <si>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</si>
  <si>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</si>
  <si>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</si>
  <si>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</si>
  <si>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</si>
  <si>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</si>
  <si>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</si>
  <si>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</si>
  <si>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</si>
  <si>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</si>
  <si>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</si>
  <si>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</si>
  <si>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</si>
  <si>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</si>
  <si>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</si>
  <si>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</si>
  <si>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</si>
  <si>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</si>
  <si>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</si>
  <si>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</si>
  <si>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</si>
  <si>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</si>
  <si>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</si>
  <si>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</si>
  <si>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</si>
  <si>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</si>
  <si>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</si>
  <si>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</si>
  <si>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</si>
  <si>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</si>
  <si>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</si>
  <si>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</si>
  <si>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</si>
  <si>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</si>
  <si>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</si>
  <si>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</si>
  <si>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</si>
  <si>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</si>
  <si>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</si>
  <si>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</si>
  <si>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</si>
  <si>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</si>
  <si>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</si>
  <si>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</si>
  <si>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</si>
  <si>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</si>
  <si>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</si>
  <si>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</si>
  <si>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</si>
  <si>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</si>
  <si>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</si>
  <si>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</si>
  <si>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</si>
  <si>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</si>
  <si>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</si>
  <si>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</si>
  <si>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</si>
  <si>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</si>
  <si>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</si>
  <si>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</si>
  <si>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</si>
  <si>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</si>
  <si>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</si>
  <si>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</si>
  <si>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</si>
  <si>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</si>
  <si>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</si>
  <si>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</si>
  <si>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</si>
  <si>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</si>
  <si>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</si>
  <si>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</si>
  <si>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</si>
  <si>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</si>
  <si>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</si>
  <si>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</si>
  <si>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</si>
  <si>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</si>
  <si>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</si>
  <si>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</si>
  <si>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</si>
  <si>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</si>
  <si>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</si>
  <si>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</si>
  <si>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</si>
  <si>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</si>
  <si>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</si>
  <si>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</si>
  <si>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</si>
  <si>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</si>
  <si>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</si>
  <si>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</si>
  <si>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</si>
  <si>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</si>
  <si>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</si>
  <si>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</si>
  <si>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</si>
  <si>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</si>
  <si>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</si>
  <si>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</si>
  <si>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</si>
  <si>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</si>
  <si>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</si>
  <si>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</si>
  <si>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</si>
  <si>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</si>
  <si>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</si>
  <si>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</si>
  <si>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</si>
  <si>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</si>
  <si>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</si>
  <si>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</si>
  <si>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</si>
  <si>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</si>
  <si>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</si>
  <si>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</si>
  <si>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</si>
  <si>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</si>
  <si>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</si>
  <si>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</si>
  <si>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</si>
  <si>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</si>
  <si>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</si>
  <si>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</si>
  <si>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</si>
  <si>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</si>
  <si>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</si>
  <si>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</si>
  <si>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</si>
  <si>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</si>
  <si>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</si>
  <si>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</si>
  <si>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</si>
  <si>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</si>
  <si>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</si>
  <si>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</si>
  <si>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</si>
  <si>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</si>
  <si>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</si>
  <si>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</si>
  <si>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</si>
  <si>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</si>
  <si>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</si>
  <si>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</si>
  <si>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</si>
  <si>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</si>
  <si>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</si>
  <si>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</si>
  <si>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</si>
  <si>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</si>
  <si>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</si>
  <si>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</si>
  <si>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</si>
  <si>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</si>
  <si>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</si>
  <si>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</si>
  <si>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</si>
  <si>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</si>
  <si>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</si>
  <si>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</si>
  <si>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</si>
  <si>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</si>
  <si>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</si>
  <si>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</si>
  <si>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</si>
  <si>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</si>
  <si>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</si>
  <si>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</si>
  <si>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</si>
  <si>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</si>
  <si>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</si>
  <si>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</si>
  <si>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</si>
  <si>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</si>
  <si>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</si>
  <si>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</si>
  <si>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</si>
  <si>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</si>
  <si>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</si>
  <si>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</si>
  <si>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</si>
  <si>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</si>
  <si>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</si>
  <si>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</si>
  <si>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</si>
  <si>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</si>
  <si>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</si>
  <si>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</si>
  <si>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</si>
  <si>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</si>
  <si>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</si>
  <si>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</si>
  <si>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</si>
  <si>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</si>
  <si>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</si>
  <si>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</si>
  <si>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</si>
  <si>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</si>
  <si>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</si>
  <si>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</si>
  <si>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</si>
  <si>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</si>
  <si>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</si>
  <si>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</si>
  <si>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</si>
  <si>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</si>
  <si>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</si>
  <si>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</si>
  <si>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</si>
  <si>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</si>
  <si>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</si>
  <si>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</si>
  <si>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</si>
  <si>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</si>
  <si>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</si>
  <si>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</si>
  <si>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</si>
  <si>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</si>
  <si>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</si>
  <si>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</si>
  <si>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</si>
  <si>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</si>
  <si>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</si>
  <si>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</si>
  <si>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</si>
  <si>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</si>
  <si>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</si>
  <si>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</si>
  <si>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</si>
  <si>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</si>
  <si>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</si>
  <si>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</si>
  <si>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</si>
  <si>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</si>
  <si>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</si>
  <si>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</si>
  <si>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</si>
  <si>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</si>
  <si>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</si>
  <si>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</si>
  <si>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</si>
  <si>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</si>
  <si>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</si>
  <si>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</si>
  <si>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</si>
  <si>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</si>
  <si>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</si>
  <si>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</si>
  <si>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</si>
  <si>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</si>
  <si>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</si>
  <si>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</si>
  <si>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</si>
  <si>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</si>
  <si>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</si>
  <si>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</si>
  <si>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</si>
  <si>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</si>
  <si>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</si>
  <si>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</si>
  <si>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</si>
  <si>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</si>
  <si>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</si>
  <si>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</si>
  <si>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</si>
  <si>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</si>
  <si>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</si>
  <si>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</si>
  <si>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</si>
  <si>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</si>
  <si>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</si>
  <si>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</si>
  <si>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</si>
  <si>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</si>
  <si>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</si>
  <si>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</si>
  <si>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</si>
  <si>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</si>
  <si>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</si>
  <si>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</si>
  <si>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</si>
  <si>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</si>
  <si>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</si>
  <si>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</si>
  <si>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</si>
  <si>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</si>
  <si>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</si>
  <si>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</si>
  <si>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</si>
  <si>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</si>
  <si>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</si>
  <si>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</si>
  <si>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</si>
  <si>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</si>
  <si>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</si>
  <si>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</si>
  <si>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</si>
  <si>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</si>
  <si>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</si>
  <si>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</si>
  <si>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</si>
  <si>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</si>
  <si>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</si>
  <si>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</si>
  <si>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</si>
  <si>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</si>
  <si>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</si>
  <si>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</si>
  <si>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</si>
  <si>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</si>
  <si>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</si>
  <si>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</si>
  <si>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</si>
  <si>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</si>
  <si>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</si>
  <si>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</si>
  <si>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</si>
  <si>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</si>
  <si>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</si>
  <si>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</si>
  <si>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</si>
  <si>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</si>
  <si>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</si>
  <si>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</si>
  <si>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</si>
  <si>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</si>
  <si>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</si>
  <si>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</si>
  <si>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</si>
  <si>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</si>
  <si>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</si>
  <si>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</si>
  <si>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</si>
  <si>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</si>
  <si>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</si>
  <si>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</si>
  <si>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</si>
  <si>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</si>
  <si>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</si>
  <si>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</si>
  <si>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</si>
  <si>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</si>
  <si>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</si>
  <si>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</si>
  <si>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</si>
  <si>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</si>
  <si>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</si>
  <si>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</si>
  <si>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</si>
  <si>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</si>
  <si>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</si>
  <si>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</si>
  <si>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</si>
  <si>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</si>
  <si>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</si>
  <si>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</si>
  <si>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</si>
  <si>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</si>
  <si>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</si>
  <si>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</si>
  <si>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</si>
  <si>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</si>
  <si>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</si>
  <si>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</si>
  <si>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</si>
  <si>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</si>
  <si>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</si>
  <si>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</si>
  <si>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</si>
  <si>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</si>
  <si>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</si>
  <si>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</si>
  <si>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</si>
  <si>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</si>
  <si>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</si>
  <si>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</si>
  <si>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</si>
  <si>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</si>
  <si>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</si>
  <si>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</si>
  <si>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</si>
  <si>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</si>
  <si>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</si>
  <si>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</si>
  <si>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</si>
  <si>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</si>
  <si>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</si>
  <si>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</si>
  <si>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</si>
  <si>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</si>
  <si>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</si>
  <si>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</si>
  <si>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</si>
  <si>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</si>
  <si>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</si>
  <si>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</si>
  <si>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</si>
  <si>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</si>
  <si>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</si>
  <si>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</si>
  <si>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</si>
  <si>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</si>
  <si>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</si>
  <si>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</si>
  <si>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</si>
  <si>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</si>
  <si>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</si>
  <si>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</si>
  <si>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</si>
  <si>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</si>
  <si>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</si>
  <si>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</si>
  <si>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</si>
  <si>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</si>
  <si>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</si>
  <si>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</si>
  <si>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</si>
  <si>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</si>
  <si>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</si>
  <si>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</si>
  <si>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</si>
  <si>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</si>
  <si>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</si>
  <si>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</si>
  <si>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</si>
  <si>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</si>
  <si>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</si>
  <si>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</si>
  <si>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</si>
  <si>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</si>
  <si>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</si>
  <si>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</si>
  <si>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</si>
  <si>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</si>
  <si>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</si>
  <si>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</si>
  <si>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</si>
  <si>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</si>
  <si>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</si>
  <si>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</si>
  <si>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</si>
  <si>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</si>
  <si>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</si>
  <si>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</si>
  <si>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</si>
  <si>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</si>
  <si>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</si>
  <si>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</si>
  <si>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</si>
  <si>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</si>
  <si>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</si>
  <si>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</si>
  <si>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</si>
  <si>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</si>
  <si>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</si>
  <si>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</si>
  <si>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</si>
  <si>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</si>
  <si>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</si>
  <si>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</si>
  <si>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</si>
  <si>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</si>
  <si>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</si>
  <si>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</si>
  <si>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</si>
  <si>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</si>
  <si>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</si>
  <si>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</si>
  <si>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</si>
  <si>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</si>
  <si>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</si>
  <si>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</si>
  <si>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</si>
  <si>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</si>
  <si>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</si>
  <si>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</si>
  <si>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</si>
  <si>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</si>
  <si>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</si>
  <si>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</si>
  <si>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</si>
  <si>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</si>
  <si>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</si>
  <si>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</si>
  <si>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</si>
  <si>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</si>
  <si>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</si>
  <si>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</si>
  <si>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</si>
  <si>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</si>
  <si>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</si>
  <si>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</si>
  <si>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</si>
  <si>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</si>
  <si>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</si>
  <si>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</si>
  <si>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</si>
  <si>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</si>
  <si>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</si>
  <si>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</si>
  <si>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</si>
  <si>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</si>
  <si>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</si>
  <si>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</si>
  <si>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</si>
  <si>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</si>
  <si>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</si>
  <si>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</si>
  <si>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</si>
  <si>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</si>
  <si>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</si>
  <si>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</si>
  <si>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</si>
  <si>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</si>
  <si>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</si>
  <si>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</si>
  <si>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</si>
  <si>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</si>
  <si>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</si>
  <si>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</si>
  <si>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</si>
  <si>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</si>
  <si>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</si>
  <si>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</si>
  <si>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</si>
  <si>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</si>
  <si>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</si>
  <si>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</si>
  <si>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</si>
  <si>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</si>
  <si>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</si>
  <si>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</si>
  <si>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</si>
  <si>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</si>
  <si>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</si>
  <si>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</si>
  <si>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</si>
  <si>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</si>
  <si>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</si>
  <si>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</si>
  <si>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</si>
  <si>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</si>
  <si>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</si>
  <si>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</si>
  <si>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</si>
  <si>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</si>
  <si>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</si>
  <si>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</si>
  <si>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</si>
  <si>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</si>
  <si>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</si>
  <si>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</si>
  <si>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</si>
  <si>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</si>
  <si>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</si>
  <si>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</si>
  <si>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</si>
  <si>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</si>
  <si>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</si>
  <si>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</si>
  <si>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</si>
  <si>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</si>
  <si>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</si>
  <si>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</si>
  <si>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</si>
  <si>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</si>
  <si>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</si>
  <si>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</si>
  <si>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</si>
  <si>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</si>
  <si>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</si>
  <si>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</si>
  <si>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</si>
  <si>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</si>
  <si>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</si>
  <si>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</si>
  <si>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</si>
  <si>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</si>
  <si>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</si>
  <si>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</si>
  <si>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</si>
  <si>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</si>
  <si>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</si>
  <si>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</si>
  <si>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</si>
  <si>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</si>
  <si>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</si>
  <si>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</si>
  <si>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</si>
  <si>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</si>
  <si>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</si>
  <si>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</si>
  <si>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</si>
  <si>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</si>
  <si>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</si>
  <si>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</si>
  <si>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</si>
  <si>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</si>
  <si>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</si>
  <si>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</si>
  <si>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</si>
  <si>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</si>
  <si>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</si>
  <si>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</si>
  <si>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</si>
  <si>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</si>
  <si>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</si>
  <si>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</si>
  <si>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</si>
  <si>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</si>
  <si>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</si>
  <si>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</si>
  <si>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</si>
  <si>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</si>
  <si>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</si>
  <si>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</si>
  <si>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</si>
  <si>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</si>
  <si>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</si>
  <si>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</si>
  <si>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</si>
  <si>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</si>
  <si>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</si>
  <si>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</si>
  <si>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</si>
  <si>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</si>
  <si>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</si>
  <si>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</si>
  <si>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</si>
  <si>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</si>
  <si>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</si>
  <si>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</si>
  <si>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</si>
  <si>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</si>
  <si>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</si>
  <si>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</si>
  <si>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</si>
  <si>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</si>
  <si>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</si>
  <si>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</si>
  <si>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</si>
  <si>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</si>
  <si>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</si>
  <si>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</si>
  <si>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</si>
  <si>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</si>
  <si>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</si>
  <si>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</si>
  <si>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</si>
  <si>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</si>
  <si>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</si>
  <si>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</si>
  <si>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</si>
  <si>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</si>
  <si>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</si>
  <si>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</si>
  <si>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</si>
  <si>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</si>
  <si>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</si>
  <si>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</si>
  <si>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</si>
  <si>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</si>
  <si>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</si>
  <si>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</si>
  <si>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</si>
  <si>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</si>
  <si>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</si>
  <si>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</si>
  <si>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</si>
  <si>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</si>
  <si>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</si>
  <si>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</si>
  <si>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</si>
  <si>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</si>
  <si>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</si>
  <si>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</si>
  <si>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</si>
  <si>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</si>
  <si>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</si>
  <si>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</si>
  <si>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</si>
  <si>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</si>
  <si>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</si>
  <si>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</si>
  <si>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</si>
  <si>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</si>
  <si>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</si>
  <si>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</si>
  <si>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</si>
  <si>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</si>
  <si>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</si>
  <si>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</si>
  <si>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</si>
  <si>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</si>
  <si>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</si>
  <si>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</si>
  <si>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</si>
  <si>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</si>
  <si>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</si>
  <si>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</si>
  <si>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</si>
  <si>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</si>
  <si>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</si>
  <si>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</si>
  <si>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</si>
  <si>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</si>
  <si>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</si>
  <si>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</si>
  <si>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</si>
  <si>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</si>
  <si>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</si>
  <si>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</si>
  <si>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</si>
  <si>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</si>
  <si>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</si>
  <si>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</si>
  <si>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</si>
  <si>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</si>
  <si>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</si>
  <si>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</si>
  <si>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</si>
  <si>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</si>
  <si>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</si>
  <si>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</si>
  <si>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</si>
  <si>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</si>
  <si>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</si>
  <si>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</si>
  <si>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</si>
  <si>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</si>
  <si>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</si>
  <si>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</si>
  <si>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</si>
  <si>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</si>
  <si>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</si>
  <si>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</si>
  <si>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</si>
  <si>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</si>
  <si>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</si>
  <si>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</si>
  <si>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</si>
  <si>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</si>
  <si>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</si>
  <si>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</si>
  <si>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</si>
  <si>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</si>
  <si>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</si>
  <si>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</si>
  <si>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</si>
  <si>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</si>
  <si>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</si>
  <si>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</si>
  <si>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</si>
  <si>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</si>
  <si>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</si>
  <si>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</si>
  <si>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</si>
  <si>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</si>
  <si>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</si>
  <si>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</si>
  <si>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</si>
  <si>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</si>
  <si>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</si>
  <si>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</si>
  <si>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</si>
  <si>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</si>
  <si>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</si>
  <si>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</si>
  <si>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</si>
  <si>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</si>
  <si>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</si>
  <si>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</si>
  <si>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</si>
  <si>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</si>
  <si>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</si>
  <si>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</si>
  <si>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</si>
  <si>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</si>
  <si>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</si>
  <si>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</si>
  <si>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</si>
  <si>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</si>
  <si>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</si>
  <si>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</si>
  <si>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</si>
  <si>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</si>
  <si>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</si>
  <si>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</si>
  <si>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</si>
  <si>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</si>
  <si>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</si>
  <si>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</si>
  <si>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</si>
  <si>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</si>
  <si>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</si>
  <si>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</si>
  <si>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</si>
  <si>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</si>
  <si>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</si>
  <si>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</si>
  <si>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</si>
  <si>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</si>
  <si>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</si>
  <si>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</si>
  <si>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</si>
  <si>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</si>
  <si>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</si>
  <si>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</si>
  <si>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</si>
  <si>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</si>
  <si>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</si>
  <si>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</si>
  <si>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</si>
  <si>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</si>
  <si>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</si>
  <si>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</si>
  <si>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</si>
  <si>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</si>
  <si>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</si>
  <si>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</si>
  <si>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</si>
  <si>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</si>
  <si>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</si>
  <si>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</si>
  <si>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</si>
  <si>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</si>
  <si>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</si>
  <si>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</si>
  <si>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</si>
  <si>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</si>
  <si>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</si>
  <si>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</si>
  <si>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</si>
  <si>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</si>
  <si>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</si>
  <si>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</si>
  <si>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</si>
  <si>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</si>
  <si>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</si>
  <si>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</si>
  <si>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</si>
  <si>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</si>
  <si>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</si>
  <si>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</si>
  <si>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</si>
  <si>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</si>
  <si>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</si>
  <si>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</si>
  <si>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</si>
  <si>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</si>
  <si>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</si>
  <si>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</si>
  <si>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</si>
  <si>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</si>
  <si>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</si>
  <si>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</si>
  <si>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</si>
  <si>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</si>
  <si>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</si>
  <si>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</si>
  <si>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</si>
  <si>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</si>
  <si>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</si>
  <si>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</si>
  <si>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</si>
  <si>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</si>
  <si>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</si>
  <si>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</si>
  <si>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</si>
  <si>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</si>
  <si>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</si>
  <si>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</si>
  <si>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</si>
  <si>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</si>
  <si>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</si>
  <si>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</si>
  <si>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</si>
  <si>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</si>
  <si>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</si>
  <si>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</si>
  <si>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</si>
  <si>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</si>
  <si>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</si>
  <si>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</si>
  <si>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</si>
  <si>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</si>
  <si>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</si>
  <si>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</si>
  <si>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</si>
  <si>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</si>
  <si>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</si>
  <si>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</si>
  <si>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</si>
  <si>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</si>
  <si>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</si>
  <si>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</si>
  <si>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</si>
  <si>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</si>
  <si>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</si>
  <si>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</si>
  <si>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</si>
  <si>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</si>
  <si>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</si>
  <si>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</si>
  <si>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</si>
  <si>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</si>
  <si>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</si>
  <si>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</si>
  <si>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</si>
  <si>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</si>
  <si>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</si>
  <si>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</si>
  <si>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</si>
  <si>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</si>
  <si>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</si>
  <si>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</si>
  <si>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</si>
  <si>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</si>
  <si>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</si>
  <si>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</si>
  <si>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</si>
  <si>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</si>
  <si>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</si>
  <si>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</si>
  <si>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</si>
  <si>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</si>
  <si>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</si>
  <si>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</si>
  <si>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</si>
  <si>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</si>
  <si>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</si>
  <si>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</si>
  <si>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</si>
  <si>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</si>
  <si>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</si>
  <si>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</si>
  <si>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</si>
  <si>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</si>
  <si>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</si>
  <si>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</si>
  <si>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</si>
  <si>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</si>
  <si>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</si>
  <si>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</si>
  <si>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</si>
  <si>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</si>
  <si>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</si>
  <si>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</si>
  <si>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</si>
  <si>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</si>
  <si>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</si>
  <si>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</si>
  <si>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</si>
  <si>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</si>
  <si>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</si>
  <si>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</si>
  <si>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</si>
  <si>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</si>
  <si>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</si>
  <si>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</si>
  <si>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</si>
  <si>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</si>
  <si>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</si>
  <si>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</si>
  <si>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</si>
  <si>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</si>
  <si>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</si>
  <si>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</si>
  <si>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</si>
  <si>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</si>
  <si>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</si>
  <si>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</si>
  <si>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</si>
  <si>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</si>
  <si>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</si>
  <si>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</si>
  <si>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</si>
  <si>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</si>
  <si>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</si>
  <si>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</si>
  <si>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</si>
  <si>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</si>
  <si>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</si>
  <si>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</si>
  <si>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</si>
  <si>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</si>
  <si>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</si>
  <si>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</si>
  <si>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</si>
  <si>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</si>
  <si>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</si>
  <si>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</si>
  <si>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</si>
  <si>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</si>
  <si>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</si>
  <si>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</si>
  <si>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</si>
  <si>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</si>
  <si>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</si>
  <si>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</si>
  <si>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</si>
  <si>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</si>
  <si>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</si>
  <si>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</si>
  <si>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</si>
  <si>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</si>
  <si>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</si>
  <si>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</si>
  <si>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</si>
  <si>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</si>
  <si>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</si>
  <si>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</si>
  <si>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</si>
  <si>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</si>
  <si>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</si>
  <si>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</si>
  <si>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</si>
  <si>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</si>
  <si>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</si>
  <si>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</si>
  <si>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</si>
  <si>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</si>
  <si>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</si>
  <si>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</si>
  <si>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</si>
  <si>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</si>
  <si>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</si>
  <si>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</si>
  <si>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</si>
  <si>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</si>
  <si>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</si>
  <si>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</si>
  <si>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</si>
  <si>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</si>
  <si>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</si>
  <si>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</si>
  <si>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</si>
  <si>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</si>
  <si>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</si>
  <si>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</si>
  <si>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</si>
  <si>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</si>
  <si>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</si>
  <si>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</si>
  <si>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</si>
  <si>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</si>
  <si>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</si>
  <si>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</si>
  <si>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</si>
  <si>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</si>
  <si>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</si>
  <si>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</si>
  <si>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</si>
  <si>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</si>
  <si>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</si>
  <si>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</si>
  <si>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</si>
  <si>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</si>
  <si>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</si>
  <si>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</si>
  <si>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</si>
  <si>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</si>
  <si>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</si>
  <si>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</si>
  <si>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</si>
  <si>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</si>
  <si>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</si>
  <si>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</si>
  <si>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</si>
  <si>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</si>
  <si>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</si>
  <si>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</si>
  <si>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</si>
  <si>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</si>
  <si>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</si>
  <si>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</si>
  <si>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</si>
  <si>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</si>
  <si>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</si>
  <si>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</si>
  <si>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</si>
  <si>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</si>
  <si>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</si>
  <si>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</si>
  <si>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</si>
  <si>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</si>
  <si>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</si>
  <si>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</si>
  <si>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</si>
  <si>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</si>
  <si>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</si>
  <si>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</si>
  <si>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</si>
  <si>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</si>
  <si>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</si>
  <si>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</si>
  <si>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</si>
  <si>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</si>
  <si>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</si>
  <si>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</si>
  <si>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</si>
  <si>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</si>
  <si>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</si>
  <si>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</si>
  <si>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</si>
  <si>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</si>
  <si>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</si>
  <si>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</si>
  <si>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</si>
  <si>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</si>
  <si>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</si>
  <si>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</si>
  <si>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</si>
  <si>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</si>
  <si>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</si>
  <si>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</si>
  <si>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</si>
  <si>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</si>
  <si>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</si>
  <si>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</si>
  <si>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</si>
  <si>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</si>
  <si>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</si>
  <si>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</si>
  <si>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</si>
  <si>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</si>
  <si>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</si>
  <si>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</si>
  <si>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</si>
  <si>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</si>
  <si>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</si>
  <si>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</si>
  <si>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</si>
  <si>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</si>
  <si>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</si>
  <si>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</si>
  <si>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</si>
  <si>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</si>
  <si>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</si>
  <si>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</si>
  <si>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</si>
  <si>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</si>
  <si>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</si>
  <si>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</si>
  <si>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</si>
  <si>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</si>
  <si>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</si>
  <si>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</si>
  <si>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</si>
  <si>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</si>
  <si>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</si>
  <si>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</si>
  <si>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</si>
  <si>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</si>
  <si>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</si>
  <si>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</si>
  <si>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</si>
  <si>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</si>
  <si>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</si>
  <si>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</si>
  <si>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</si>
  <si>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</si>
  <si>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</si>
  <si>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</si>
  <si>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</si>
  <si>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</si>
  <si>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</si>
  <si>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</si>
  <si>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</si>
  <si>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</si>
  <si>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</si>
  <si>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</si>
  <si>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</si>
  <si>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</si>
  <si>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</si>
  <si>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</si>
  <si>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</si>
  <si>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</si>
  <si>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</si>
  <si>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</si>
  <si>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</si>
  <si>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</si>
  <si>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</si>
  <si>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</si>
  <si>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</si>
  <si>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</si>
  <si>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</si>
  <si>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</si>
  <si>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</si>
  <si>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</si>
  <si>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</si>
  <si>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</si>
  <si>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</si>
  <si>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</si>
  <si>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</si>
  <si>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</si>
  <si>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</si>
  <si>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</si>
  <si>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</si>
  <si>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</si>
  <si>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</si>
  <si>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</si>
  <si>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</si>
  <si>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</si>
  <si>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</si>
  <si>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</si>
  <si>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</si>
  <si>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</si>
  <si>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</si>
  <si>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</si>
  <si>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</si>
  <si>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</si>
  <si>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</si>
  <si>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</si>
  <si>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</si>
  <si>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</si>
  <si>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</si>
  <si>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</si>
  <si>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</si>
  <si>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</si>
  <si>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</si>
  <si>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</si>
  <si>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</si>
  <si>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</si>
  <si>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</si>
  <si>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</si>
  <si>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</si>
  <si>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</si>
  <si>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</si>
  <si>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</si>
  <si>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</si>
  <si>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</si>
  <si>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</si>
  <si>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</si>
  <si>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</si>
  <si>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</si>
  <si>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</si>
  <si>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</si>
  <si>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</si>
  <si>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</si>
  <si>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</si>
  <si>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</si>
  <si>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</si>
  <si>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</si>
  <si>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</si>
  <si>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</si>
  <si>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</si>
  <si>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</si>
  <si>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</si>
  <si>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</si>
  <si>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</si>
  <si>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</si>
  <si>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</si>
  <si>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</si>
  <si>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</si>
  <si>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</si>
  <si>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</si>
  <si>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</si>
  <si>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</si>
  <si>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</si>
  <si>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</si>
  <si>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</si>
  <si>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</si>
  <si>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</si>
  <si>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</si>
  <si>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</si>
  <si>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</si>
  <si>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</si>
  <si>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</si>
  <si>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</si>
  <si>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</si>
  <si>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</si>
  <si>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</si>
  <si>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</si>
  <si>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</si>
  <si>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</si>
  <si>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</si>
  <si>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</si>
  <si>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</si>
  <si>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</si>
  <si>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</si>
  <si>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</si>
  <si>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</si>
  <si>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</si>
  <si>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</si>
  <si>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</si>
  <si>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</si>
  <si>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</si>
  <si>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</si>
  <si>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</si>
  <si>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</si>
  <si>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</si>
  <si>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</si>
  <si>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</si>
  <si>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</si>
  <si>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</si>
  <si>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</si>
  <si>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</si>
  <si>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</si>
  <si>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</si>
  <si>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</si>
  <si>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</si>
  <si>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</si>
  <si>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</si>
  <si>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</si>
  <si>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</si>
  <si>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</si>
  <si>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</si>
  <si>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</si>
  <si>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</si>
  <si>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</si>
  <si>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</si>
  <si>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</si>
  <si>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</si>
  <si>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</si>
  <si>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</si>
  <si>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</si>
  <si>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</si>
  <si>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</si>
  <si>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</si>
  <si>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</si>
  <si>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</si>
  <si>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</si>
  <si>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</si>
  <si>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</si>
  <si>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</si>
  <si>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</si>
  <si>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</si>
  <si>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</si>
  <si>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</si>
  <si>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</si>
  <si>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</si>
  <si>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</si>
  <si>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</si>
  <si>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</si>
  <si>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</si>
  <si>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</si>
  <si>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</si>
  <si>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</si>
  <si>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</si>
  <si>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</si>
  <si>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</si>
  <si>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</si>
  <si>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</si>
  <si>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</si>
  <si>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</si>
  <si>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</si>
  <si>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</si>
  <si>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</si>
  <si>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</si>
  <si>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</si>
  <si>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</si>
  <si>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</si>
  <si>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</si>
  <si>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</si>
  <si>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</si>
  <si>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</si>
  <si>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</si>
  <si>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</si>
  <si>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</si>
  <si>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</si>
  <si>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</si>
  <si>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</si>
  <si>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</si>
  <si>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</si>
  <si>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</si>
  <si>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</si>
  <si>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</si>
  <si>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</si>
  <si>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</si>
  <si>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</si>
  <si>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</si>
  <si>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</si>
  <si>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</si>
  <si>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</si>
  <si>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</si>
  <si>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</si>
  <si>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</si>
  <si>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</si>
  <si>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</si>
  <si>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</si>
  <si>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</si>
  <si>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</si>
  <si>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</si>
  <si>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</si>
  <si>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</si>
  <si>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</si>
  <si>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</si>
  <si>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</si>
  <si>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</si>
  <si>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</si>
  <si>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</si>
  <si>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</si>
  <si>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</si>
  <si>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</si>
  <si>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</si>
  <si>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</si>
  <si>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</si>
  <si>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</si>
  <si>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</si>
  <si>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</si>
  <si>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</si>
  <si>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</si>
  <si>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</si>
  <si>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</si>
  <si>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</si>
  <si>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</si>
  <si>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</si>
  <si>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</si>
  <si>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</si>
  <si>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</si>
  <si>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</si>
  <si>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</si>
  <si>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</si>
  <si>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</si>
  <si>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</si>
  <si>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</si>
  <si>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</si>
  <si>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</si>
  <si>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</si>
  <si>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</si>
  <si>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</si>
  <si>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</si>
  <si>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</si>
  <si>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</si>
  <si>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</si>
  <si>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</si>
  <si>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</si>
  <si>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</si>
  <si>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</si>
  <si>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</si>
  <si>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</si>
  <si>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</si>
  <si>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</si>
  <si>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</si>
  <si>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</si>
  <si>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</si>
  <si>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</si>
  <si>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</si>
  <si>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</si>
  <si>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</si>
  <si>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</si>
  <si>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</si>
  <si>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</si>
  <si>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</si>
  <si>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</si>
  <si>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</si>
  <si>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</si>
  <si>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</si>
  <si>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</si>
  <si>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</si>
  <si>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</si>
  <si>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</si>
  <si>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</si>
  <si>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</si>
  <si>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</si>
  <si>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</si>
  <si>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</si>
  <si>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</si>
  <si>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</si>
  <si>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</si>
  <si>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</si>
  <si>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</si>
  <si>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</si>
  <si>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</si>
  <si>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</si>
  <si>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</si>
  <si>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</si>
  <si>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</si>
  <si>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</si>
  <si>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</si>
  <si>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</si>
  <si>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</si>
  <si>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</si>
  <si>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</si>
  <si>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</si>
  <si>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</si>
  <si>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</si>
  <si>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</si>
  <si>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</si>
  <si>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</si>
  <si>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</si>
  <si>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</si>
  <si>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</si>
  <si>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</si>
  <si>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</si>
  <si>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</si>
  <si>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</si>
  <si>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</si>
  <si>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</si>
  <si>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</si>
  <si>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</si>
  <si>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</si>
  <si>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</si>
  <si>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</si>
  <si>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</si>
  <si>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</si>
  <si>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</si>
  <si>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</si>
  <si>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</si>
  <si>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</si>
  <si>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</si>
  <si>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</si>
  <si>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</si>
  <si>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</si>
  <si>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</si>
  <si>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</si>
  <si>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</si>
  <si>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</si>
  <si>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</si>
  <si>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</si>
  <si>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</si>
  <si>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</si>
  <si>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</si>
  <si>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</si>
  <si>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</si>
  <si>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</si>
  <si>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</si>
  <si>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</si>
  <si>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</si>
  <si>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</si>
  <si>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</si>
  <si>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</si>
  <si>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</si>
  <si>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</si>
  <si>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</si>
  <si>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</si>
  <si>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</si>
  <si>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</si>
  <si>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</si>
  <si>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</si>
  <si>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</si>
  <si>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</si>
  <si>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</si>
  <si>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</si>
  <si>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</si>
  <si>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</si>
  <si>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</si>
  <si>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</si>
  <si>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</si>
  <si>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</si>
  <si>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</si>
  <si>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</si>
  <si>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</si>
  <si>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</si>
  <si>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</si>
  <si>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</si>
  <si>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</si>
  <si>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</si>
  <si>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</si>
  <si>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</si>
  <si>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</si>
  <si>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</si>
  <si>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</si>
  <si>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</si>
  <si>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</si>
  <si>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</si>
  <si>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</si>
  <si>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</si>
  <si>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</si>
  <si>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</si>
  <si>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</si>
  <si>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</si>
  <si>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</si>
  <si>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</si>
  <si>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</si>
  <si>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</si>
  <si>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</si>
  <si>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</si>
  <si>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</si>
  <si>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</si>
  <si>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</si>
  <si>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</si>
  <si>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</si>
  <si>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</si>
  <si>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</si>
  <si>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</si>
  <si>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</si>
  <si>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</si>
  <si>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</si>
  <si>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</si>
  <si>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</si>
  <si>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</si>
  <si>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</si>
  <si>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</si>
  <si>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</si>
  <si>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</si>
  <si>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</si>
  <si>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</si>
  <si>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</si>
  <si>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</si>
  <si>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</si>
  <si>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</si>
  <si>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</si>
  <si>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</si>
  <si>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</si>
  <si>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</si>
  <si>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</si>
  <si>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</si>
  <si>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</si>
  <si>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</si>
  <si>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</si>
  <si>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</si>
  <si>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</si>
  <si>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</si>
  <si>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</si>
  <si>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</si>
  <si>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</si>
  <si>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</si>
  <si>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</si>
  <si>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</si>
  <si>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</si>
  <si>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</si>
  <si>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</si>
  <si>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</si>
  <si>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</si>
  <si>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</si>
  <si>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</si>
  <si>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</si>
  <si>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</si>
  <si>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</si>
  <si>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</si>
  <si>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</si>
  <si>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</si>
  <si>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</si>
  <si>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</si>
  <si>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</si>
  <si>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</si>
  <si>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</si>
  <si>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</si>
  <si>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</si>
  <si>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</si>
  <si>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</si>
  <si>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</si>
  <si>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</si>
  <si>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</si>
  <si>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</si>
  <si>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</si>
  <si>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</si>
  <si>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</si>
  <si>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</si>
  <si>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</si>
  <si>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</si>
  <si>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</si>
  <si>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</si>
  <si>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</si>
  <si>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</si>
  <si>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</si>
  <si>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</si>
  <si>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</si>
  <si>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</si>
  <si>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</si>
  <si>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</si>
  <si>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</si>
  <si>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</si>
  <si>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</si>
  <si>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</si>
  <si>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</si>
  <si>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</si>
  <si>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</si>
  <si>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</si>
  <si>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</si>
  <si>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</si>
  <si>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</si>
  <si>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</si>
  <si>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</si>
  <si>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</si>
  <si>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</si>
  <si>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</si>
  <si>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</si>
  <si>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</si>
  <si>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</si>
  <si>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</si>
  <si>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</si>
  <si>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</si>
  <si>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</si>
  <si>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</si>
  <si>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</si>
  <si>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</si>
  <si>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</si>
  <si>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</si>
  <si>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</si>
  <si>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</si>
  <si>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</si>
  <si>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</si>
  <si>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</si>
  <si>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</si>
  <si>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</si>
  <si>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</si>
  <si>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</si>
  <si>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</si>
  <si>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</si>
  <si>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</si>
  <si>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</si>
  <si>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</si>
  <si>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</si>
  <si>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</si>
  <si>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</si>
  <si>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</si>
  <si>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</si>
  <si>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</si>
  <si>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</si>
  <si>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</si>
  <si>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</si>
  <si>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</si>
  <si>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</si>
  <si>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</si>
  <si>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</si>
  <si>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</si>
  <si>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</si>
  <si>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</si>
  <si>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</si>
  <si>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</si>
  <si>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</si>
  <si>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</si>
  <si>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</si>
  <si>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</si>
  <si>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</si>
  <si>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</si>
  <si>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</si>
  <si>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</si>
  <si>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</si>
  <si>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</si>
  <si>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</si>
  <si>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</si>
  <si>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</si>
  <si>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</si>
  <si>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</si>
  <si>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</si>
  <si>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</si>
  <si>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</si>
  <si>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</si>
  <si>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</si>
  <si>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</si>
  <si>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</si>
  <si>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</si>
  <si>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</si>
  <si>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</si>
  <si>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</si>
  <si>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</si>
  <si>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</si>
  <si>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</si>
  <si>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</si>
  <si>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</si>
  <si>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</si>
  <si>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</si>
  <si>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</si>
  <si>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</si>
  <si>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</si>
  <si>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</si>
  <si>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</si>
  <si>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</si>
  <si>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</si>
  <si>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</si>
  <si>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</si>
  <si>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</si>
  <si>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</si>
  <si>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</si>
  <si>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</si>
  <si>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</si>
  <si>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</si>
  <si>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</si>
  <si>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</si>
  <si>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</si>
  <si>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</si>
  <si>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</si>
  <si>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</si>
  <si>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</si>
  <si>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</si>
  <si>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</si>
  <si>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</si>
  <si>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</si>
  <si>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</si>
  <si>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</si>
  <si>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</si>
  <si>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</si>
  <si>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</si>
  <si>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</si>
  <si>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</si>
  <si>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</si>
  <si>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</si>
  <si>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</si>
  <si>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</si>
  <si>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</si>
  <si>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</si>
  <si>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</si>
  <si>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</si>
  <si>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</si>
  <si>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</si>
  <si>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</si>
  <si>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</si>
  <si>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</si>
  <si>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</si>
  <si>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</si>
  <si>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</si>
  <si>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</si>
  <si>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</si>
  <si>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</si>
  <si>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</si>
  <si>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</si>
  <si>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</si>
  <si>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</si>
  <si>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</si>
  <si>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</si>
  <si>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</si>
  <si>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</si>
  <si>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</si>
  <si>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</si>
  <si>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</si>
  <si>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</si>
  <si>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</si>
  <si>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</si>
  <si>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</si>
  <si>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</si>
  <si>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</si>
  <si>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</si>
  <si>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</si>
  <si>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</si>
  <si>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</si>
  <si>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</si>
  <si>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</si>
  <si>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</si>
  <si>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</si>
  <si>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</si>
  <si>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</si>
  <si>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</si>
  <si>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</si>
  <si>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</si>
  <si>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</si>
  <si>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</si>
  <si>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</si>
  <si>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</si>
  <si>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</si>
  <si>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</si>
  <si>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</si>
  <si>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</si>
  <si>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</si>
  <si>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</si>
  <si>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</si>
  <si>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</si>
  <si>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</si>
  <si>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</si>
  <si>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</si>
  <si>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</si>
  <si>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</si>
  <si>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</si>
  <si>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</si>
  <si>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</si>
  <si>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</si>
  <si>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</si>
  <si>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</si>
  <si>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</si>
  <si>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</si>
  <si>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</si>
  <si>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</si>
  <si>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</si>
  <si>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</si>
  <si>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</si>
  <si>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</si>
  <si>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</si>
  <si>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</si>
  <si>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</si>
  <si>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</si>
  <si>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</si>
  <si>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</si>
  <si>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</si>
  <si>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</si>
  <si>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</si>
  <si>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</si>
  <si>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</si>
  <si>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</si>
  <si>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</si>
  <si>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</si>
  <si>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</si>
  <si>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</si>
  <si>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</si>
  <si>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</si>
  <si>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</si>
  <si>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</si>
  <si>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</si>
  <si>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</si>
  <si>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</si>
  <si>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</si>
  <si>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</si>
  <si>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</si>
  <si>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</si>
  <si>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</si>
  <si>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</si>
  <si>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</si>
  <si>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</si>
  <si>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</si>
  <si>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</si>
  <si>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</si>
  <si>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</si>
  <si>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</si>
  <si>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</si>
  <si>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</si>
  <si>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</si>
  <si>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</si>
  <si>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</si>
  <si>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</si>
  <si>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</si>
  <si>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</si>
  <si>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</si>
  <si>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</si>
  <si>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</si>
  <si>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</si>
  <si>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</si>
  <si>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</si>
  <si>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</si>
  <si>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</si>
  <si>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</si>
  <si>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</si>
  <si>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</si>
  <si>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</si>
  <si>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</si>
  <si>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</si>
  <si>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</si>
  <si>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</si>
  <si>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</si>
  <si>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</si>
  <si>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</si>
  <si>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</si>
  <si>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</si>
  <si>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</si>
  <si>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</si>
  <si>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</si>
  <si>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</si>
  <si>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</si>
  <si>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</si>
  <si>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</si>
  <si>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</si>
  <si>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</si>
  <si>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</si>
  <si>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</si>
  <si>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</si>
  <si>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</si>
  <si>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</si>
  <si>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</si>
  <si>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</si>
  <si>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</si>
  <si>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</si>
  <si>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</si>
  <si>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</si>
  <si>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</si>
  <si>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</si>
  <si>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</si>
  <si>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</si>
  <si>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</si>
  <si>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</si>
  <si>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</si>
  <si>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</si>
  <si>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</si>
  <si>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</si>
  <si>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</si>
  <si>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</si>
  <si>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</si>
  <si>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</si>
  <si>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</si>
  <si>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</si>
  <si>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</si>
  <si>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</si>
  <si>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</si>
  <si>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</si>
  <si>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</si>
  <si>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</si>
  <si>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</si>
  <si>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</si>
  <si>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</si>
  <si>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</si>
  <si>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</si>
  <si>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</si>
  <si>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</si>
  <si>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</si>
  <si>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</si>
  <si>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</si>
  <si>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</si>
  <si>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</si>
  <si>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</si>
  <si>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</si>
  <si>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</si>
  <si>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</si>
  <si>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</si>
  <si>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</si>
  <si>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</si>
  <si>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</si>
  <si>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</si>
  <si>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</si>
  <si>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</si>
  <si>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</si>
  <si>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</si>
  <si>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</si>
  <si>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</si>
  <si>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</si>
  <si>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</si>
  <si>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</si>
  <si>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</si>
  <si>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</si>
  <si>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</si>
  <si>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</si>
  <si>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</si>
  <si>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</si>
  <si>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</si>
  <si>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</si>
  <si>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</si>
  <si>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</si>
  <si>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</si>
  <si>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</si>
  <si>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</si>
  <si>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</si>
  <si>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</si>
  <si>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</si>
  <si>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</si>
  <si>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</si>
  <si>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</si>
  <si>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</si>
  <si>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</si>
  <si>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</si>
  <si>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</si>
  <si>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</si>
  <si>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</si>
  <si>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</si>
  <si>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</si>
  <si>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</si>
  <si>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</si>
  <si>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</si>
  <si>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</si>
  <si>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</si>
  <si>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</si>
  <si>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</si>
  <si>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</si>
  <si>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</si>
  <si>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</si>
  <si>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</si>
  <si>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</si>
  <si>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</si>
  <si>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</si>
  <si>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</si>
  <si>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</si>
  <si>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</si>
  <si>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</si>
  <si>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</si>
  <si>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</si>
  <si>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</si>
  <si>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</si>
  <si>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</si>
  <si>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</si>
  <si>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</si>
  <si>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</si>
  <si>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</si>
  <si>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</si>
  <si>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</si>
  <si>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</si>
  <si>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</si>
  <si>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</si>
  <si>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</si>
  <si>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</si>
  <si>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</si>
  <si>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</si>
  <si>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</si>
  <si>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</si>
  <si>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</si>
  <si>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</si>
  <si>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</si>
  <si>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</si>
  <si>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</si>
  <si>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</si>
  <si>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</si>
  <si>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</si>
  <si>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</si>
  <si>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</si>
  <si>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</si>
  <si>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</si>
  <si>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</si>
  <si>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</si>
  <si>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</si>
  <si>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</si>
  <si>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</si>
  <si>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</si>
  <si>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</si>
  <si>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</si>
  <si>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</si>
  <si>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</si>
  <si>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</si>
  <si>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</si>
  <si>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</si>
  <si>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</si>
  <si>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</si>
  <si>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</si>
  <si>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</si>
  <si>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</si>
  <si>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</si>
  <si>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</si>
  <si>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</si>
  <si>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</si>
  <si>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</si>
  <si>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</si>
  <si>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</si>
  <si>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</si>
  <si>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</si>
  <si>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</si>
  <si>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</si>
  <si>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</si>
  <si>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</si>
  <si>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</si>
  <si>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</si>
  <si>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</si>
  <si>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</si>
  <si>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</si>
  <si>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</si>
  <si>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</si>
  <si>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</si>
  <si>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</si>
  <si>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</si>
  <si>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</si>
  <si>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</si>
  <si>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</si>
  <si>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</si>
  <si>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</si>
  <si>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</si>
  <si>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</si>
  <si>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</si>
  <si>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</si>
  <si>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</si>
  <si>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</si>
  <si>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</si>
  <si>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</si>
  <si>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</si>
  <si>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</si>
  <si>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</si>
  <si>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</si>
  <si>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</si>
  <si>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</si>
  <si>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</si>
  <si>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</si>
  <si>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</si>
  <si>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</si>
  <si>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</si>
  <si>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</si>
  <si>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</si>
  <si>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</si>
  <si>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</si>
  <si>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</si>
  <si>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</si>
  <si>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</si>
  <si>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</si>
  <si>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</si>
  <si>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</si>
  <si>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</si>
  <si>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</si>
  <si>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</si>
  <si>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</si>
  <si>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</si>
  <si>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</si>
  <si>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</si>
  <si>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</si>
  <si>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</si>
  <si>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</si>
  <si>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</si>
  <si>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</si>
  <si>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</si>
  <si>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</si>
  <si>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</si>
  <si>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</si>
  <si>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</si>
  <si>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</si>
  <si>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</si>
  <si>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</si>
  <si>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</si>
  <si>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</si>
  <si>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</si>
  <si>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</si>
  <si>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</si>
  <si>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</si>
  <si>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</si>
  <si>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</si>
  <si>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</si>
  <si>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</si>
  <si>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</si>
  <si>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</si>
  <si>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</si>
  <si>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</si>
  <si>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</si>
  <si>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</si>
  <si>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</si>
  <si>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</si>
  <si>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</si>
  <si>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</si>
  <si>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</si>
  <si>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</si>
  <si>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</si>
  <si>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</si>
  <si>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</si>
  <si>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</si>
  <si>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</si>
  <si>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</si>
  <si>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</si>
  <si>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</si>
  <si>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</si>
  <si>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</si>
  <si>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</si>
  <si>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</si>
  <si>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</si>
  <si>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</si>
  <si>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</si>
  <si>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</si>
  <si>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</si>
  <si>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</si>
  <si>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</si>
  <si>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</si>
  <si>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</si>
  <si>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</si>
  <si>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</si>
  <si>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</si>
  <si>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</si>
  <si>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</si>
  <si>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</si>
  <si>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</si>
  <si>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</si>
  <si>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</si>
  <si>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</si>
  <si>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</si>
  <si>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</si>
  <si>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</si>
  <si>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</si>
  <si>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</si>
  <si>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</si>
  <si>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</si>
  <si>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</si>
  <si>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</si>
  <si>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</si>
  <si>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</si>
  <si>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</si>
  <si>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</si>
  <si>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</si>
  <si>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</si>
  <si>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</si>
  <si>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</si>
  <si>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</si>
  <si>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</si>
  <si>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</si>
  <si>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</si>
  <si>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</si>
  <si>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</si>
  <si>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</si>
  <si>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</si>
  <si>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</si>
  <si>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</si>
  <si>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</si>
  <si>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</si>
  <si>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</si>
  <si>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</si>
  <si>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</si>
  <si>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</si>
  <si>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</si>
  <si>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</si>
  <si>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</si>
  <si>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</si>
  <si>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</si>
  <si>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</si>
  <si>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</si>
  <si>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</si>
  <si>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</si>
  <si>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</si>
  <si>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</si>
  <si>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</si>
  <si>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</si>
  <si>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</si>
  <si>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</si>
  <si>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</si>
  <si>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</si>
  <si>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</si>
  <si>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</si>
  <si>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</si>
  <si>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</si>
  <si>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</si>
  <si>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</si>
  <si>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</si>
  <si>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</si>
  <si>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</si>
  <si>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</si>
  <si>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</si>
  <si>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</si>
  <si>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</si>
  <si>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</si>
  <si>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</si>
  <si>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</si>
  <si>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</si>
  <si>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</si>
  <si>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</si>
  <si>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</si>
  <si>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</si>
  <si>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</si>
  <si>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</si>
  <si>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</si>
  <si>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</si>
  <si>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</si>
  <si>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</si>
  <si>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</si>
  <si>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</si>
  <si>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</si>
  <si>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</si>
  <si>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</si>
  <si>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</si>
  <si>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</si>
  <si>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</si>
  <si>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</si>
  <si>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</si>
  <si>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</si>
  <si>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</si>
  <si>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</si>
  <si>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</si>
  <si>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</si>
  <si>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</si>
  <si>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</si>
  <si>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</si>
  <si>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</si>
  <si>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</si>
  <si>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</si>
  <si>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</si>
  <si>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</si>
  <si>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</si>
  <si>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</si>
  <si>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</si>
  <si>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</si>
  <si>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</si>
  <si>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</si>
  <si>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</si>
  <si>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</si>
  <si>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</si>
  <si>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</si>
  <si>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</si>
  <si>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</si>
  <si>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</si>
  <si>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</si>
  <si>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</si>
  <si>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</si>
  <si>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</si>
  <si>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</si>
  <si>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</si>
  <si>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</si>
  <si>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</si>
  <si>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</si>
  <si>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</si>
  <si>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</si>
  <si>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</si>
  <si>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</si>
  <si>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</si>
  <si>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</si>
  <si>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</si>
  <si>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</si>
  <si>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</si>
  <si>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</si>
  <si>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</si>
  <si>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</si>
  <si>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</si>
  <si>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</si>
  <si>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</si>
  <si>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</si>
  <si>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</si>
  <si>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</si>
  <si>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</si>
  <si>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</si>
  <si>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</si>
  <si>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</si>
  <si>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</si>
  <si>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</si>
  <si>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</si>
  <si>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</si>
  <si>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</si>
  <si>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</si>
  <si>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</si>
  <si>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</si>
  <si>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</si>
  <si>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</si>
  <si>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</si>
  <si>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</si>
  <si>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</si>
  <si>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</si>
  <si>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</si>
  <si>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</si>
  <si>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</si>
  <si>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</si>
  <si>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</si>
  <si>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</si>
  <si>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</si>
  <si>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</si>
  <si>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</si>
  <si>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</si>
  <si>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</si>
  <si>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</si>
  <si>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</si>
  <si>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</si>
  <si>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</si>
  <si>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</si>
  <si>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</si>
  <si>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</si>
  <si>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</si>
  <si>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</si>
  <si>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</si>
  <si>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</si>
  <si>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</si>
  <si>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</si>
  <si>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</si>
  <si>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</si>
  <si>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</si>
  <si>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</si>
  <si>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</si>
  <si>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</si>
  <si>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</si>
  <si>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</si>
  <si>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</si>
  <si>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</si>
  <si>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</si>
  <si>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</si>
  <si>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</si>
  <si>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</si>
  <si>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</si>
  <si>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</si>
  <si>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</si>
  <si>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</si>
  <si>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</si>
  <si>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</si>
  <si>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</si>
  <si>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</si>
  <si>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</si>
  <si>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</si>
  <si>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</si>
  <si>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</si>
  <si>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</si>
  <si>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</si>
  <si>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</si>
  <si>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</si>
  <si>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</si>
  <si>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</si>
  <si>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</si>
  <si>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</si>
  <si>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</si>
  <si>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</si>
  <si>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</si>
  <si>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</si>
  <si>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</si>
  <si>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</si>
  <si>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</si>
  <si>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</si>
  <si>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</si>
  <si>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</si>
  <si>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</si>
  <si>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</si>
  <si>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</si>
  <si>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</si>
  <si>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</si>
  <si>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</si>
  <si>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</si>
  <si>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</si>
  <si>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</si>
  <si>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</si>
  <si>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</si>
  <si>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</si>
  <si>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</si>
  <si>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</si>
  <si>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</si>
  <si>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</si>
  <si>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</si>
  <si>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</si>
  <si>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</si>
  <si>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</si>
  <si>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</si>
  <si>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</si>
  <si>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</si>
  <si>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</si>
  <si>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</si>
  <si>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</si>
  <si>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</si>
  <si>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</si>
  <si>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</si>
  <si>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</si>
  <si>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</si>
  <si>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</si>
  <si>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</si>
  <si>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</si>
  <si>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</si>
  <si>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</si>
  <si>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</si>
  <si>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</si>
  <si>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</si>
  <si>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</si>
  <si>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</si>
  <si>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</si>
  <si>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</si>
  <si>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</si>
  <si>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</si>
  <si>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</si>
  <si>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</si>
  <si>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</si>
  <si>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</si>
  <si>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</si>
  <si>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</si>
  <si>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</si>
  <si>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</si>
  <si>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</si>
  <si>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</si>
  <si>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</si>
  <si>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</si>
  <si>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</si>
  <si>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</si>
  <si>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</si>
  <si>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</si>
  <si>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</si>
  <si>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</si>
  <si>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</si>
  <si>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</si>
  <si>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</si>
  <si>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</si>
  <si>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</si>
  <si>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</si>
  <si>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</si>
  <si>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</si>
  <si>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</si>
  <si>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</si>
  <si>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</si>
  <si>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</si>
  <si>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</si>
  <si>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</si>
  <si>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</si>
  <si>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</si>
  <si>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</si>
  <si>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</si>
  <si>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</si>
  <si>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</si>
  <si>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</si>
  <si>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</si>
  <si>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</si>
  <si>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</si>
  <si>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</si>
  <si>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</si>
  <si>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</si>
  <si>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</si>
  <si>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</si>
  <si>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</si>
  <si>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</si>
  <si>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</si>
  <si>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</si>
  <si>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</si>
  <si>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</si>
  <si>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</si>
  <si>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</si>
  <si>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</si>
  <si>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</si>
  <si>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</si>
  <si>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</si>
  <si>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</si>
  <si>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</si>
  <si>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</si>
  <si>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</si>
  <si>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</si>
  <si>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</si>
  <si>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</si>
  <si>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</si>
  <si>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</si>
  <si>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</si>
  <si>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</si>
  <si>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</si>
  <si>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</si>
  <si>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</si>
  <si>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</si>
  <si>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</si>
  <si>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</si>
  <si>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</si>
  <si>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</si>
  <si>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</si>
  <si>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</si>
  <si>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</si>
  <si>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</si>
  <si>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</si>
  <si>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</si>
  <si>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</si>
  <si>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</si>
  <si>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</si>
  <si>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</si>
  <si>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</si>
  <si>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</si>
  <si>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</si>
  <si>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</si>
  <si>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</si>
  <si>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</si>
  <si>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</si>
  <si>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</si>
  <si>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</si>
  <si>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</si>
  <si>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</si>
  <si>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</si>
  <si>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</si>
  <si>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</si>
  <si>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</si>
  <si>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</si>
  <si>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</si>
  <si>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</si>
  <si>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</si>
  <si>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</si>
  <si>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</si>
  <si>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</si>
  <si>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</si>
  <si>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</si>
  <si>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</si>
  <si>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</si>
  <si>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</si>
  <si>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</si>
  <si>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</si>
  <si>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</si>
  <si>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</si>
  <si>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</si>
  <si>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</si>
  <si>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</si>
  <si>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</si>
  <si>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</si>
  <si>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</si>
  <si>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</si>
  <si>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</si>
  <si>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</si>
  <si>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</si>
  <si>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</si>
  <si>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</si>
  <si>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</si>
  <si>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</si>
  <si>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</si>
  <si>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</si>
  <si>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</si>
  <si>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</si>
  <si>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</si>
  <si>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</si>
  <si>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</si>
  <si>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</si>
  <si>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</si>
  <si>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</si>
  <si>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</si>
  <si>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</si>
  <si>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</si>
  <si>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</si>
  <si>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</si>
  <si>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</si>
  <si>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</si>
  <si>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</si>
  <si>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</si>
  <si>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</si>
  <si>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</si>
  <si>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</si>
  <si>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</si>
  <si>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</si>
  <si>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</si>
  <si>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</si>
  <si>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</si>
  <si>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</si>
  <si>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</si>
  <si>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</si>
  <si>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</si>
  <si>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</si>
  <si>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</si>
  <si>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</si>
  <si>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</si>
  <si>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</si>
  <si>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</si>
  <si>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</si>
  <si>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</si>
  <si>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</si>
  <si>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</si>
  <si>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</si>
  <si>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</si>
  <si>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</si>
  <si>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</si>
  <si>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</si>
  <si>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</si>
  <si>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</si>
  <si>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</si>
  <si>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</si>
  <si>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</si>
  <si>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</si>
  <si>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</si>
  <si>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</si>
  <si>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</si>
  <si>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</si>
  <si>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</si>
  <si>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</si>
  <si>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</si>
  <si>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</si>
  <si>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</si>
  <si>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</si>
  <si>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</si>
  <si>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</si>
  <si>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</si>
  <si>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</si>
  <si>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</si>
  <si>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</si>
  <si>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</si>
  <si>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</si>
  <si>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</si>
  <si>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</si>
  <si>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</si>
  <si>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</si>
  <si>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</si>
  <si>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</si>
  <si>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</si>
  <si>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</si>
  <si>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</si>
  <si>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</si>
  <si>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</si>
  <si>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</si>
  <si>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</si>
  <si>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</si>
  <si>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</si>
  <si>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</si>
  <si>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</si>
  <si>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</si>
  <si>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</si>
  <si>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</si>
  <si>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</si>
  <si>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</si>
  <si>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</si>
  <si>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</si>
  <si>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</si>
  <si>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</si>
  <si>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</si>
  <si>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</si>
  <si>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</si>
  <si>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</si>
  <si>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</si>
  <si>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</si>
  <si>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</si>
  <si>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</si>
  <si>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</si>
  <si>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</si>
  <si>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</si>
  <si>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</si>
  <si>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</si>
  <si>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</si>
  <si>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</si>
  <si>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</si>
  <si>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</si>
  <si>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</si>
  <si>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</si>
  <si>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</si>
  <si>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</si>
  <si>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</si>
  <si>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</si>
  <si>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</si>
  <si>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</si>
  <si>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</si>
  <si>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</si>
  <si>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</si>
  <si>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</si>
  <si>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</si>
  <si>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</si>
  <si>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</si>
  <si>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</si>
  <si>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</si>
  <si>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</si>
  <si>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</si>
  <si>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</si>
  <si>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</si>
  <si>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</si>
  <si>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</si>
  <si>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</si>
  <si>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</si>
  <si>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</si>
  <si>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</si>
  <si>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</si>
  <si>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</si>
  <si>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</si>
  <si>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</si>
  <si>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</si>
  <si>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</si>
  <si>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</si>
  <si>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</si>
  <si>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</si>
  <si>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</si>
  <si>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</si>
  <si>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</si>
  <si>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</si>
  <si>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</si>
  <si>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</si>
  <si>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</si>
  <si>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</si>
  <si>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</si>
  <si>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</si>
  <si>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</si>
  <si>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</si>
  <si>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</si>
  <si>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</si>
  <si>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</si>
  <si>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</si>
  <si>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</si>
  <si>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</si>
  <si>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</si>
  <si>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</si>
  <si>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</si>
  <si>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</si>
  <si>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</si>
  <si>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</si>
  <si>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</si>
  <si>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</si>
  <si>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</si>
  <si>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</si>
  <si>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</si>
  <si>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</si>
  <si>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</si>
  <si>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</si>
  <si>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</si>
  <si>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</si>
  <si>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</si>
  <si>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</si>
  <si>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</si>
  <si>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</si>
  <si>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</si>
  <si>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</si>
  <si>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</si>
  <si>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</si>
  <si>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</si>
  <si>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</si>
  <si>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</si>
  <si>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</si>
  <si>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</si>
  <si>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</si>
  <si>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</si>
  <si>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</si>
  <si>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</si>
  <si>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</si>
  <si>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</si>
  <si>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</si>
  <si>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</si>
  <si>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</si>
  <si>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</si>
  <si>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</si>
  <si>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</si>
  <si>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</si>
  <si>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</si>
  <si>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</si>
  <si>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</si>
  <si>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</si>
  <si>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</si>
  <si>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</si>
  <si>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</si>
  <si>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</si>
  <si>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</si>
  <si>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</si>
  <si>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</si>
  <si>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</si>
  <si>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</si>
  <si>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</si>
  <si>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</si>
  <si>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</si>
  <si>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</si>
  <si>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</si>
  <si>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</si>
  <si>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</si>
  <si>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</si>
  <si>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</si>
  <si>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</si>
  <si>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</si>
  <si>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</si>
  <si>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</si>
  <si>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</si>
  <si>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</si>
  <si>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</si>
  <si>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</si>
  <si>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</si>
  <si>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</si>
  <si>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</si>
  <si>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</si>
  <si>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</si>
  <si>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</si>
  <si>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</si>
  <si>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</si>
  <si>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</si>
  <si>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</si>
  <si>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</si>
  <si>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</si>
  <si>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</si>
  <si>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</si>
  <si>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</si>
  <si>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</si>
  <si>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</si>
  <si>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</si>
  <si>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</si>
  <si>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</si>
  <si>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</si>
  <si>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</si>
  <si>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</si>
  <si>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</si>
  <si>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</si>
  <si>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</si>
  <si>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</si>
  <si>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</si>
  <si>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</si>
  <si>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</si>
  <si>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</si>
  <si>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</si>
  <si>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</si>
  <si>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</si>
  <si>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</si>
  <si>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</si>
  <si>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</si>
  <si>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</si>
  <si>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</si>
  <si>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</si>
  <si>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</si>
  <si>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</si>
  <si>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</si>
  <si>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</si>
  <si>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</si>
  <si>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</si>
  <si>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</si>
  <si>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</si>
  <si>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</si>
  <si>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</si>
  <si>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</si>
  <si>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</si>
  <si>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</si>
  <si>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</si>
  <si>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</si>
  <si>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</si>
  <si>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</si>
  <si>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</si>
  <si>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</si>
  <si>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</si>
  <si>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</si>
  <si>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</si>
  <si>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</si>
  <si>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</si>
  <si>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</si>
  <si>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</si>
  <si>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</si>
  <si>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</si>
  <si>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</si>
  <si>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</si>
  <si>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</si>
  <si>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</si>
  <si>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</si>
  <si>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</si>
  <si>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</si>
  <si>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</si>
  <si>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</si>
  <si>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</si>
  <si>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</si>
  <si>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</si>
  <si>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</si>
  <si>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</si>
  <si>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</si>
  <si>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</si>
  <si>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</si>
  <si>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</si>
  <si>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</si>
  <si>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</si>
  <si>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</si>
  <si>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</si>
  <si>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</si>
  <si>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</si>
  <si>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</si>
  <si>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</si>
  <si>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</si>
  <si>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</si>
  <si>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</si>
  <si>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</si>
  <si>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</si>
  <si>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</si>
  <si>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</si>
  <si>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</si>
  <si>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</si>
  <si>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</si>
  <si>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</si>
  <si>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</si>
  <si>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</si>
  <si>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</si>
  <si>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</si>
  <si>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</si>
  <si>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</si>
  <si>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</si>
  <si>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</si>
  <si>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</si>
  <si>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</si>
  <si>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</si>
  <si>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</si>
  <si>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</si>
  <si>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</si>
  <si>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</si>
  <si>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</si>
  <si>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</si>
  <si>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</si>
  <si>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</si>
  <si>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</si>
  <si>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</si>
  <si>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</si>
  <si>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</si>
  <si>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</si>
  <si>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</si>
  <si>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</si>
  <si>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</si>
  <si>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</si>
  <si>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</si>
  <si>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</si>
  <si>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</si>
  <si>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</si>
  <si>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</si>
  <si>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</si>
  <si>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</si>
  <si>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</si>
  <si>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</si>
  <si>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</si>
  <si>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</si>
  <si>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</si>
  <si>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</si>
  <si>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</si>
  <si>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</si>
  <si>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</si>
  <si>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</si>
  <si>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</si>
  <si>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</si>
  <si>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</si>
  <si>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</si>
  <si>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</si>
  <si>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</si>
  <si>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</si>
  <si>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</si>
  <si>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</si>
  <si>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</si>
  <si>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</si>
  <si>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</si>
  <si>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</si>
  <si>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</si>
  <si>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</si>
  <si>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</si>
  <si>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</si>
  <si>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</si>
  <si>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</si>
  <si>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</si>
  <si>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</si>
  <si>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</si>
  <si>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</si>
  <si>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</si>
  <si>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</si>
  <si>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</si>
  <si>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</si>
  <si>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</si>
  <si>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</si>
  <si>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</si>
  <si>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</si>
  <si>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</si>
  <si>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</si>
  <si>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</si>
  <si>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</si>
  <si>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</si>
  <si>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</si>
  <si>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</si>
  <si>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</si>
  <si>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</si>
  <si>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</si>
  <si>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</si>
  <si>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</si>
  <si>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</si>
  <si>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</si>
  <si>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</si>
  <si>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</si>
  <si>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</si>
  <si>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</si>
  <si>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</si>
  <si>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</si>
  <si>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</si>
  <si>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</si>
  <si>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</si>
  <si>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</si>
  <si>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</si>
  <si>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</si>
  <si>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</si>
  <si>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</si>
  <si>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</si>
  <si>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</si>
  <si>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</si>
  <si>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</si>
  <si>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</si>
  <si>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</si>
  <si>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</si>
  <si>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</si>
  <si>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</si>
  <si>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</si>
  <si>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</si>
  <si>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</si>
  <si>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</si>
  <si>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</si>
  <si>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</si>
  <si>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</si>
  <si>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</si>
  <si>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</si>
  <si>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</si>
  <si>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</si>
  <si>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</si>
  <si>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</si>
  <si>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</si>
  <si>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</si>
  <si>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</si>
  <si>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</si>
  <si>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</si>
  <si>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</si>
  <si>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</si>
  <si>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</si>
  <si>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</si>
  <si>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</si>
  <si>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</si>
  <si>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</si>
  <si>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</si>
  <si>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</si>
  <si>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</si>
  <si>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</si>
  <si>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</si>
  <si>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</si>
  <si>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</si>
  <si>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</si>
  <si>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</si>
  <si>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</si>
  <si>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</si>
  <si>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</si>
  <si>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</si>
  <si>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</si>
  <si>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</si>
  <si>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</si>
  <si>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</si>
  <si>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</si>
  <si>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</si>
  <si>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</si>
  <si>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</si>
  <si>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</si>
  <si>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</si>
  <si>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</si>
  <si>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</si>
  <si>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</si>
  <si>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</si>
  <si>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</si>
  <si>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</si>
  <si>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</si>
  <si>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</si>
  <si>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</si>
  <si>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</si>
  <si>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</si>
  <si>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</si>
  <si>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</si>
  <si>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</si>
  <si>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</si>
  <si>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</si>
  <si>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</si>
  <si>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</si>
  <si>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</si>
  <si>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</si>
  <si>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</si>
  <si>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</si>
  <si>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</si>
  <si>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</si>
  <si>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</si>
  <si>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</si>
  <si>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</si>
  <si>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</si>
  <si>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</si>
  <si>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</si>
  <si>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</si>
  <si>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</si>
  <si>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</si>
  <si>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</si>
  <si>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</si>
  <si>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</si>
  <si>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</si>
  <si>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</si>
  <si>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</si>
  <si>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</si>
  <si>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</si>
  <si>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</si>
  <si>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</si>
  <si>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</si>
  <si>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</si>
  <si>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</si>
  <si>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</si>
  <si>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</si>
  <si>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</si>
  <si>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</si>
  <si>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</si>
  <si>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</si>
  <si>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</si>
  <si>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</si>
  <si>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</si>
  <si>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</si>
  <si>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</si>
  <si>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</si>
  <si>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</si>
  <si>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</si>
  <si>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</si>
  <si>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</si>
  <si>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</si>
  <si>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</si>
  <si>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</si>
  <si>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</si>
  <si>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</si>
  <si>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</si>
  <si>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</si>
  <si>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</si>
  <si>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</si>
  <si>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</si>
  <si>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</si>
  <si>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</si>
  <si>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</si>
  <si>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</si>
  <si>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</si>
  <si>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</si>
  <si>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</si>
  <si>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</si>
  <si>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</si>
  <si>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</si>
  <si>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</si>
  <si>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</si>
  <si>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</si>
  <si>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</si>
  <si>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</si>
  <si>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</si>
  <si>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</si>
  <si>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</si>
  <si>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</si>
  <si>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</si>
  <si>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</si>
  <si>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</si>
  <si>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</si>
  <si>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</si>
  <si>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</si>
  <si>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</si>
  <si>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</si>
  <si>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</si>
  <si>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</si>
  <si>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</si>
  <si>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</si>
  <si>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</si>
  <si>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</si>
  <si>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</si>
  <si>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</si>
  <si>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</si>
  <si>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</si>
  <si>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</si>
  <si>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</si>
  <si>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</si>
  <si>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</si>
  <si>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</si>
  <si>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</si>
  <si>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</si>
  <si>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</si>
  <si>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</si>
  <si>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</si>
  <si>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</si>
  <si>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</si>
  <si>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</si>
  <si>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</si>
  <si>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</si>
  <si>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</si>
  <si>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</si>
  <si>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</si>
  <si>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</si>
  <si>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</si>
  <si>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</si>
  <si>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</si>
  <si>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</si>
  <si>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</si>
  <si>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</si>
  <si>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</si>
  <si>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</si>
  <si>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</si>
  <si>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</si>
  <si>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</si>
  <si>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</si>
  <si>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</si>
  <si>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</si>
  <si>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</si>
  <si>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</si>
  <si>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</si>
  <si>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</si>
  <si>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</si>
  <si>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</si>
  <si>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</si>
  <si>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</si>
  <si>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</si>
  <si>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</si>
  <si>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</si>
  <si>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</si>
  <si>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</si>
  <si>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</si>
  <si>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</si>
  <si>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</si>
  <si>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</si>
  <si>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</si>
  <si>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</si>
  <si>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</si>
  <si>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</si>
  <si>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</si>
  <si>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</si>
  <si>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</si>
  <si>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</si>
  <si>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</si>
  <si>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</si>
  <si>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</si>
  <si>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</si>
  <si>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</si>
  <si>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</si>
  <si>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</si>
  <si>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</si>
  <si>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</si>
  <si>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</si>
  <si>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</si>
  <si>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</si>
  <si>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</si>
  <si>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</si>
  <si>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</si>
  <si>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</si>
  <si>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</si>
  <si>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</si>
  <si>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</si>
  <si>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</si>
  <si>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</si>
  <si>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</si>
  <si>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</si>
  <si>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</si>
  <si>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</si>
  <si>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</si>
  <si>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</si>
  <si>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</si>
  <si>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</si>
  <si>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</si>
  <si>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</si>
  <si>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</si>
  <si>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</si>
  <si>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</si>
  <si>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</si>
  <si>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</si>
  <si>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</si>
  <si>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</si>
  <si>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</si>
  <si>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</si>
  <si>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</si>
  <si>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</si>
  <si>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</si>
  <si>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</si>
  <si>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</si>
  <si>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</si>
  <si>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</si>
  <si>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</si>
  <si>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</si>
  <si>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</si>
  <si>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</si>
  <si>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</si>
  <si>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</si>
  <si>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</si>
  <si>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</si>
  <si>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</si>
  <si>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</si>
  <si>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</si>
  <si>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</si>
  <si>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</si>
  <si>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</si>
  <si>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</si>
  <si>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</si>
  <si>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</si>
  <si>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</si>
  <si>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</si>
  <si>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</si>
  <si>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</si>
  <si>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</si>
  <si>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</si>
  <si>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</si>
  <si>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</si>
  <si>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</si>
  <si>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</si>
  <si>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</si>
  <si>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</si>
  <si>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</si>
  <si>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</si>
  <si>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</si>
  <si>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</si>
  <si>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</si>
  <si>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</si>
  <si>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</si>
  <si>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</si>
  <si>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</si>
  <si>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</si>
  <si>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</si>
  <si>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</si>
  <si>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</si>
  <si>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</si>
  <si>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</si>
  <si>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</si>
  <si>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</si>
  <si>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</si>
  <si>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</si>
  <si>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</si>
  <si>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</si>
  <si>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</si>
  <si>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</si>
  <si>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</si>
  <si>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</si>
  <si>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</si>
  <si>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</si>
  <si>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</si>
  <si>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</si>
  <si>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</si>
  <si>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</si>
  <si>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</si>
  <si>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</si>
  <si>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</si>
  <si>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</si>
  <si>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</si>
  <si>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</si>
  <si>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</si>
  <si>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</si>
  <si>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</si>
  <si>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</si>
  <si>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</si>
  <si>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</si>
  <si>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</si>
  <si>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</si>
  <si>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</si>
  <si>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</si>
  <si>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</si>
  <si>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</si>
  <si>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</si>
  <si>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</si>
  <si>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</si>
  <si>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</si>
  <si>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</si>
  <si>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</si>
  <si>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</si>
  <si>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</si>
  <si>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</si>
  <si>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</si>
  <si>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</si>
  <si>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</si>
  <si>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</si>
  <si>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</si>
  <si>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</si>
  <si>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</si>
  <si>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</si>
  <si>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</si>
  <si>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</si>
  <si>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</si>
  <si>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</si>
  <si>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</si>
  <si>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</si>
  <si>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</si>
  <si>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</si>
  <si>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</si>
  <si>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</si>
  <si>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</si>
  <si>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</si>
  <si>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</si>
  <si>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</si>
  <si>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</si>
  <si>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</si>
  <si>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</si>
  <si>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</si>
  <si>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</si>
  <si>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</si>
  <si>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</si>
  <si>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</si>
  <si>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</si>
  <si>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</si>
  <si>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</si>
  <si>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</si>
  <si>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</si>
  <si>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</si>
  <si>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</si>
  <si>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</si>
  <si>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</si>
  <si>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</si>
  <si>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</si>
  <si>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</si>
  <si>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</si>
  <si>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</si>
  <si>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</si>
  <si>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</si>
  <si>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</si>
  <si>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</si>
  <si>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</si>
  <si>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</si>
  <si>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</si>
  <si>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</si>
  <si>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</si>
  <si>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</si>
  <si>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</si>
  <si>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</si>
  <si>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</si>
  <si>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</si>
  <si>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</si>
  <si>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</si>
  <si>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</si>
  <si>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</si>
  <si>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</si>
  <si>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</si>
  <si>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</si>
  <si>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</si>
  <si>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</si>
  <si>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</si>
  <si>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</si>
  <si>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</si>
  <si>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</si>
  <si>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</si>
  <si>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</si>
  <si>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</si>
  <si>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</si>
  <si>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</si>
  <si>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</si>
  <si>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</si>
  <si>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</si>
  <si>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</si>
  <si>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</si>
  <si>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</si>
  <si>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</si>
  <si>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</si>
  <si>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</si>
  <si>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</si>
  <si>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</si>
  <si>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</si>
  <si>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</si>
  <si>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</si>
  <si>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</si>
  <si>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</si>
  <si>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</si>
  <si>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</si>
  <si>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</si>
  <si>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</si>
  <si>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</si>
  <si>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</si>
  <si>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</si>
  <si>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</si>
  <si>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</si>
  <si>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</si>
  <si>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</si>
  <si>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</si>
  <si>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</si>
  <si>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</si>
  <si>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</si>
  <si>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</si>
  <si>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</si>
  <si>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</si>
  <si>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</si>
  <si>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</si>
  <si>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</si>
  <si>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</si>
  <si>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</si>
  <si>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</si>
  <si>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</si>
  <si>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</si>
  <si>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</si>
  <si>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</si>
  <si>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</si>
  <si>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</si>
  <si>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</si>
  <si>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</si>
  <si>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</si>
  <si>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</si>
  <si>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</si>
  <si>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</si>
  <si>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</si>
  <si>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</si>
  <si>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</si>
  <si>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</si>
  <si>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</si>
  <si>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</si>
  <si>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</si>
  <si>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</si>
  <si>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</si>
  <si>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</si>
  <si>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</si>
  <si>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</si>
  <si>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</si>
  <si>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</si>
  <si>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</si>
  <si>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</si>
  <si>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</si>
  <si>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</si>
  <si>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</si>
  <si>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</si>
  <si>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</si>
  <si>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</si>
  <si>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</si>
  <si>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</si>
  <si>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</si>
  <si>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</si>
  <si>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</si>
  <si>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</si>
  <si>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</si>
  <si>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</si>
  <si>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</si>
  <si>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</si>
  <si>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</si>
  <si>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</si>
  <si>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</si>
  <si>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</si>
  <si>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</si>
  <si>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</si>
  <si>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</si>
  <si>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</si>
  <si>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</si>
  <si>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</si>
  <si>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</si>
  <si>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</si>
  <si>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</si>
  <si>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</si>
  <si>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</si>
  <si>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</si>
  <si>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</si>
  <si>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</si>
  <si>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</si>
  <si>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</si>
  <si>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</si>
  <si>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</si>
  <si>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</si>
  <si>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</si>
  <si>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</si>
  <si>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</si>
  <si>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</si>
  <si>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</si>
  <si>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</si>
  <si>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</si>
  <si>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</si>
  <si>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</si>
  <si>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</si>
  <si>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</si>
  <si>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</si>
  <si>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</si>
  <si>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</si>
  <si>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</si>
  <si>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</si>
  <si>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</si>
  <si>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</si>
  <si>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</si>
  <si>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</si>
  <si>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</si>
  <si>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</si>
  <si>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</si>
  <si>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</si>
  <si>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</si>
  <si>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</si>
  <si>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</si>
  <si>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</si>
  <si>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</si>
  <si>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</si>
  <si>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</si>
  <si>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</si>
  <si>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</si>
  <si>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</si>
  <si>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</si>
  <si>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</si>
  <si>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</si>
  <si>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</si>
  <si>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</si>
  <si>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</si>
  <si>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</si>
  <si>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</si>
  <si>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</si>
  <si>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</si>
  <si>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</si>
  <si>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</si>
  <si>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</si>
  <si>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</si>
  <si>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</si>
  <si>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</si>
  <si>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</si>
  <si>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</si>
  <si>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</si>
  <si>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</si>
  <si>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</si>
  <si>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</si>
  <si>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</si>
  <si>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</si>
  <si>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</si>
  <si>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</si>
  <si>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</si>
  <si>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</si>
  <si>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</si>
  <si>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</si>
  <si>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</si>
  <si>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</si>
  <si>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</si>
  <si>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</si>
  <si>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</si>
  <si>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</si>
  <si>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</si>
  <si>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</si>
  <si>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</si>
  <si>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</si>
  <si>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</si>
  <si>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</si>
  <si>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</si>
  <si>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</si>
  <si>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</si>
  <si>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</si>
  <si>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</si>
  <si>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</si>
  <si>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</si>
  <si>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</si>
  <si>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</si>
  <si>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</si>
  <si>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</si>
  <si>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</si>
  <si>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</si>
  <si>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</si>
  <si>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</si>
  <si>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</si>
  <si>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</si>
  <si>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</si>
  <si>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</si>
  <si>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</si>
  <si>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</si>
  <si>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</si>
  <si>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</si>
  <si>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</si>
  <si>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</si>
  <si>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</si>
  <si>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</si>
  <si>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</si>
  <si>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</si>
  <si>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</si>
  <si>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</si>
  <si>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</si>
  <si>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</si>
  <si>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</si>
  <si>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</si>
  <si>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</si>
  <si>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</si>
  <si>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</si>
  <si>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</si>
  <si>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</si>
  <si>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</si>
  <si>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</si>
  <si>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</si>
  <si>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</si>
  <si>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</si>
  <si>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</si>
  <si>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</si>
  <si>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</si>
  <si>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</si>
  <si>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</si>
  <si>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</si>
  <si>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</si>
  <si>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</si>
  <si>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</si>
  <si>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</si>
  <si>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</si>
  <si>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</si>
  <si>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</si>
  <si>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</si>
  <si>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</si>
  <si>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</si>
  <si>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</si>
  <si>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</si>
  <si>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</si>
  <si>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</si>
  <si>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</si>
  <si>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</si>
  <si>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</si>
  <si>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</si>
  <si>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</si>
  <si>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</si>
  <si>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</si>
  <si>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</si>
  <si>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</si>
  <si>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</si>
  <si>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</si>
  <si>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</si>
  <si>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</si>
  <si>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</si>
  <si>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</si>
  <si>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</si>
  <si>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</si>
  <si>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</si>
  <si>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</si>
  <si>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</si>
  <si>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</si>
  <si>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</si>
  <si>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</si>
  <si>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</si>
  <si>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</si>
  <si>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</si>
  <si>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</si>
  <si>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</si>
  <si>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</si>
  <si>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</si>
  <si>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</si>
  <si>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</si>
  <si>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</si>
  <si>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</si>
  <si>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</si>
  <si>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</si>
  <si>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</si>
  <si>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</si>
  <si>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</si>
  <si>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</si>
  <si>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</si>
  <si>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</si>
  <si>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</si>
  <si>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</si>
  <si>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</si>
  <si>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</si>
  <si>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</si>
  <si>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</si>
  <si>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</si>
  <si>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</si>
  <si>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</si>
  <si>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</si>
  <si>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</si>
  <si>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</si>
  <si>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</si>
  <si>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</si>
  <si>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</si>
  <si>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</si>
  <si>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</si>
  <si>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</si>
  <si>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</si>
  <si>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</si>
  <si>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</si>
  <si>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</si>
  <si>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</si>
  <si>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</si>
  <si>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</si>
  <si>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</si>
  <si>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</si>
  <si>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</si>
  <si>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</si>
  <si>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</si>
  <si>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</si>
  <si>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</si>
  <si>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</si>
  <si>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</si>
  <si>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</si>
  <si>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</si>
  <si>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</si>
  <si>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</si>
  <si>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</si>
  <si>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</si>
  <si>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</si>
  <si>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</si>
  <si>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</si>
  <si>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</si>
  <si>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</si>
  <si>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</si>
  <si>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</si>
  <si>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</si>
  <si>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</si>
  <si>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</si>
  <si>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</si>
  <si>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</si>
  <si>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</si>
  <si>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</si>
  <si>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</si>
  <si>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</si>
  <si>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</si>
  <si>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</si>
  <si>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</si>
  <si>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</si>
  <si>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</si>
  <si>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</si>
  <si>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</si>
  <si>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</si>
  <si>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</si>
  <si>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</si>
  <si>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</si>
  <si>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</si>
  <si>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</si>
  <si>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</si>
  <si>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</si>
  <si>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</si>
  <si>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</si>
  <si>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</si>
  <si>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</si>
  <si>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</si>
  <si>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</si>
  <si>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</si>
  <si>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</si>
  <si>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</si>
  <si>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</si>
  <si>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</si>
  <si>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</si>
  <si>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</si>
  <si>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</si>
  <si>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</si>
  <si>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</si>
  <si>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</si>
  <si>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</si>
  <si>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</si>
  <si>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</si>
  <si>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</si>
  <si>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</si>
  <si>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</si>
  <si>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</si>
  <si>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</si>
  <si>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</si>
  <si>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</si>
  <si>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</si>
  <si>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</si>
  <si>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</si>
  <si>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</si>
  <si>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</si>
  <si>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</si>
  <si>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</si>
  <si>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</si>
  <si>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</si>
  <si>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</si>
  <si>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</si>
  <si>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</si>
  <si>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</si>
  <si>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</si>
  <si>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</si>
  <si>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</si>
  <si>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</si>
  <si>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</si>
  <si>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</si>
  <si>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</si>
  <si>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</si>
  <si>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</si>
  <si>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</si>
  <si>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</si>
  <si>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</si>
  <si>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</si>
  <si>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</si>
  <si>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</si>
  <si>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</si>
  <si>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</si>
  <si>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</si>
  <si>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</si>
  <si>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</si>
  <si>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</si>
  <si>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</si>
  <si>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</si>
  <si>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</si>
  <si>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</si>
  <si>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</si>
  <si>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</si>
  <si>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</si>
  <si>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</si>
  <si>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</si>
  <si>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</si>
  <si>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</si>
  <si>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</si>
  <si>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</si>
  <si>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</si>
  <si>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</si>
  <si>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</si>
  <si>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</si>
  <si>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</si>
  <si>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</si>
  <si>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</si>
  <si>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</si>
  <si>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</si>
  <si>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</si>
  <si>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</si>
  <si>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</si>
  <si>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</si>
  <si>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</si>
  <si>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</si>
  <si>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</si>
  <si>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</si>
  <si>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</si>
  <si>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</si>
  <si>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</si>
  <si>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</si>
  <si>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</si>
  <si>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</si>
  <si>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</si>
  <si>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</si>
  <si>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</si>
  <si>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</si>
  <si>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</si>
  <si>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</si>
  <si>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</si>
  <si>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</si>
  <si>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</si>
  <si>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</si>
  <si>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</si>
  <si>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</si>
  <si>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</si>
  <si>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</si>
  <si>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</si>
  <si>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</si>
  <si>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</si>
  <si>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</si>
  <si>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</si>
  <si>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</si>
  <si>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</si>
  <si>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</si>
  <si>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</si>
  <si>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</si>
  <si>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</si>
  <si>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</si>
  <si>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</si>
  <si>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</si>
  <si>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</si>
  <si>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</si>
  <si>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</si>
  <si>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</si>
  <si>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</si>
  <si>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</si>
  <si>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</si>
  <si>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</si>
  <si>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</si>
  <si>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</si>
  <si>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</si>
  <si>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</si>
  <si>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</si>
  <si>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</si>
  <si>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</si>
  <si>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</si>
  <si>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</si>
  <si>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</si>
  <si>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</si>
  <si>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</si>
  <si>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</si>
  <si>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</si>
  <si>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</si>
  <si>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</si>
  <si>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</si>
  <si>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</si>
  <si>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</si>
  <si>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</si>
  <si>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</si>
  <si>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</si>
  <si>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</si>
  <si>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</si>
  <si>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</si>
  <si>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</si>
  <si>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</si>
  <si>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</si>
  <si>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</si>
  <si>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</si>
  <si>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</si>
  <si>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</si>
  <si>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</si>
  <si>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</si>
  <si>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</si>
  <si>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</si>
  <si>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</si>
  <si>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</si>
  <si>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</si>
  <si>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</si>
  <si>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</si>
  <si>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</si>
  <si>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</si>
  <si>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</si>
  <si>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</si>
  <si>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</si>
  <si>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</si>
  <si>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</si>
  <si>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</si>
  <si>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</si>
  <si>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</si>
  <si>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</si>
  <si>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</si>
  <si>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</si>
  <si>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</si>
  <si>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</si>
  <si>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</si>
  <si>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</si>
  <si>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</si>
  <si>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</si>
  <si>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</si>
  <si>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</si>
  <si>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</si>
  <si>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</si>
  <si>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</si>
  <si>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</si>
  <si>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</si>
  <si>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</si>
  <si>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</si>
  <si>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</si>
  <si>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</si>
  <si>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</si>
  <si>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</si>
  <si>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</si>
  <si>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</si>
  <si>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</si>
  <si>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</si>
  <si>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</si>
  <si>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</si>
  <si>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</si>
  <si>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</si>
  <si>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</si>
  <si>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</si>
  <si>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</si>
  <si>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</si>
  <si>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</si>
  <si>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</si>
  <si>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</si>
  <si>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</si>
  <si>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</si>
  <si>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</si>
  <si>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</si>
  <si>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</si>
  <si>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</si>
  <si>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</si>
  <si>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</si>
  <si>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</si>
  <si>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</si>
  <si>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</si>
  <si>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</si>
  <si>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</si>
  <si>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</si>
  <si>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</si>
  <si>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</si>
  <si>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</si>
  <si>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</si>
  <si>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</si>
  <si>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</si>
  <si>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</si>
  <si>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</si>
  <si>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</si>
  <si>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</si>
  <si>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</si>
  <si>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</si>
  <si>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</si>
  <si>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</si>
  <si>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</si>
  <si>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</si>
  <si>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</si>
  <si>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</si>
  <si>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</si>
  <si>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</si>
  <si>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</si>
  <si>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</si>
  <si>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</si>
  <si>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</si>
  <si>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</si>
  <si>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</si>
  <si>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</si>
  <si>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</si>
  <si>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</si>
  <si>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</si>
  <si>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</si>
  <si>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</si>
  <si>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</si>
  <si>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</si>
  <si>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</si>
  <si>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</si>
  <si>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</si>
  <si>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</si>
  <si>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</si>
  <si>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</si>
  <si>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</si>
  <si>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</si>
  <si>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</si>
  <si>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</si>
  <si>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</si>
  <si>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</si>
  <si>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</si>
  <si>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</si>
  <si>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</si>
  <si>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</si>
  <si>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</si>
  <si>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</si>
  <si>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</si>
  <si>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</si>
  <si>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</si>
  <si>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</si>
  <si>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</si>
  <si>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</si>
  <si>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</si>
  <si>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</si>
  <si>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</si>
  <si>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</si>
  <si>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</si>
  <si>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</si>
  <si>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</si>
  <si>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</si>
  <si>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</si>
  <si>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</si>
  <si>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</si>
  <si>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</si>
  <si>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</si>
  <si>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</si>
  <si>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</si>
  <si>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</si>
  <si>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</si>
  <si>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</si>
  <si>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</si>
  <si>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</si>
  <si>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</si>
  <si>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</si>
  <si>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</si>
  <si>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</si>
  <si>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</si>
  <si>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</si>
  <si>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</si>
  <si>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</si>
  <si>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</si>
  <si>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</si>
  <si>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</si>
  <si>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</si>
  <si>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</si>
  <si>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</si>
  <si>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</si>
  <si>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</si>
  <si>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</si>
  <si>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</si>
  <si>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</si>
  <si>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</si>
  <si>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</si>
  <si>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</si>
  <si>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</si>
  <si>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</si>
  <si>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</si>
  <si>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</si>
  <si>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</si>
  <si>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</si>
  <si>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</si>
  <si>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</si>
  <si>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</si>
  <si>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</si>
  <si>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</si>
  <si>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</si>
  <si>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</si>
  <si>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</si>
  <si>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</si>
  <si>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</si>
  <si>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</si>
  <si>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</si>
  <si>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</si>
  <si>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</si>
  <si>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</si>
  <si>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</si>
  <si>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</si>
  <si>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</si>
  <si>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</si>
  <si>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</si>
  <si>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</si>
  <si>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</si>
  <si>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</si>
  <si>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</si>
  <si>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</si>
  <si>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</si>
  <si>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</si>
  <si>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</si>
  <si>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</si>
  <si>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</si>
  <si>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</si>
  <si>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</si>
  <si>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</si>
  <si>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</si>
  <si>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</si>
  <si>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</si>
  <si>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</si>
  <si>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</si>
  <si>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</si>
  <si>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</si>
  <si>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</si>
  <si>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</si>
  <si>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</si>
  <si>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</si>
  <si>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</si>
  <si>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</si>
  <si>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</si>
  <si>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</si>
  <si>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</si>
  <si>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</si>
  <si>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</si>
  <si>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</si>
  <si>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</si>
  <si>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</si>
  <si>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</si>
  <si>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</si>
  <si>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</si>
  <si>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</si>
  <si>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</si>
  <si>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</si>
  <si>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</si>
  <si>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</si>
  <si>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</si>
  <si>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</si>
  <si>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</si>
  <si>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</si>
  <si>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</si>
  <si>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</si>
  <si>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</si>
  <si>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</si>
  <si>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</si>
  <si>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</si>
  <si>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</si>
  <si>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</si>
  <si>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</si>
  <si>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</si>
  <si>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</si>
  <si>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</si>
  <si>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</si>
  <si>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</si>
  <si>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</si>
  <si>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</si>
  <si>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</si>
  <si>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</si>
  <si>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</si>
  <si>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</si>
  <si>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</si>
  <si>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</si>
  <si>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</si>
  <si>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</si>
  <si>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</si>
  <si>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</si>
  <si>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</si>
  <si>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</si>
  <si>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</si>
  <si>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</si>
  <si>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</si>
  <si>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</si>
  <si>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</si>
  <si>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</si>
  <si>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</si>
  <si>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</si>
  <si>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</si>
  <si>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</si>
  <si>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</si>
  <si>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</si>
  <si>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</si>
  <si>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</si>
  <si>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</si>
  <si>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</si>
  <si>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</si>
  <si>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</si>
  <si>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</si>
  <si>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</si>
  <si>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</si>
  <si>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</si>
  <si>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</si>
  <si>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</si>
  <si>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</si>
  <si>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</si>
  <si>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</si>
  <si>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</si>
  <si>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</si>
  <si>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</si>
  <si>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</si>
  <si>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</si>
  <si>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</si>
  <si>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</si>
  <si>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</si>
  <si>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</si>
  <si>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</si>
  <si>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</si>
  <si>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</si>
  <si>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</si>
  <si>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</si>
  <si>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</si>
  <si>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</si>
  <si>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</si>
  <si>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</si>
  <si>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</si>
  <si>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</si>
  <si>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</si>
  <si>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</si>
  <si>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</si>
  <si>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</si>
  <si>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</si>
  <si>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</si>
  <si>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</si>
  <si>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</si>
  <si>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</si>
  <si>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</si>
  <si>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</si>
  <si>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</si>
  <si>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</si>
  <si>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</si>
  <si>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</si>
  <si>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</si>
  <si>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</si>
  <si>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</si>
  <si>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</si>
  <si>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</si>
  <si>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</si>
  <si>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</si>
  <si>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</si>
  <si>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</si>
  <si>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</si>
  <si>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</si>
  <si>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</si>
  <si>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</si>
  <si>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</si>
  <si>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</si>
  <si>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</si>
  <si>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</si>
  <si>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</si>
  <si>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</si>
  <si>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</si>
  <si>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</si>
  <si>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</si>
  <si>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</si>
  <si>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</si>
  <si>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</si>
  <si>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</si>
  <si>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</si>
  <si>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</si>
  <si>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</si>
  <si>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</si>
  <si>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</si>
  <si>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</si>
  <si>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</si>
  <si>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</si>
  <si>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</si>
  <si>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</si>
  <si>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</si>
  <si>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</si>
  <si>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</si>
  <si>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</si>
  <si>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</si>
  <si>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</si>
  <si>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</si>
  <si>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</si>
  <si>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</si>
  <si>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</si>
  <si>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</si>
  <si>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</si>
  <si>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</si>
  <si>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</si>
  <si>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</si>
  <si>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</si>
  <si>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</si>
  <si>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</si>
  <si>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</si>
  <si>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</si>
  <si>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</si>
  <si>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</si>
  <si>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</si>
  <si>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</si>
  <si>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</si>
  <si>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</si>
  <si>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</si>
  <si>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</si>
  <si>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</si>
  <si>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</si>
  <si>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</si>
  <si>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</si>
  <si>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</si>
  <si>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</si>
  <si>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</si>
  <si>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</si>
  <si>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</si>
  <si>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</si>
  <si>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</si>
  <si>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</si>
  <si>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</si>
  <si>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</si>
  <si>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</si>
  <si>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</si>
  <si>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</si>
  <si>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</si>
  <si>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</si>
  <si>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</si>
  <si>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</si>
  <si>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</si>
  <si>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</si>
  <si>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</si>
  <si>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</si>
  <si>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</si>
  <si>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</si>
  <si>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</si>
  <si>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</si>
  <si>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</si>
  <si>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</si>
  <si>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</si>
  <si>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</si>
  <si>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</si>
  <si>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</si>
  <si>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</si>
  <si>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</si>
  <si>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</si>
  <si>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</si>
  <si>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</si>
  <si>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</si>
  <si>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</si>
  <si>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</si>
  <si>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</si>
  <si>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</si>
  <si>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</si>
  <si>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</si>
  <si>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</si>
  <si>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</si>
  <si>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</si>
  <si>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</si>
  <si>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</si>
  <si>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</si>
  <si>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</si>
  <si>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</si>
  <si>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</si>
  <si>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</si>
  <si>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</si>
  <si>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</si>
  <si>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</si>
  <si>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</si>
  <si>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</si>
  <si>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</si>
  <si>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</si>
  <si>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</si>
  <si>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</si>
  <si>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</si>
  <si>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</si>
  <si>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</si>
  <si>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</si>
  <si>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</si>
  <si>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</si>
  <si>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</si>
  <si>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</si>
  <si>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</si>
  <si>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</si>
  <si>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</si>
  <si>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</si>
  <si>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</si>
  <si>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</si>
  <si>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</si>
  <si>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</si>
  <si>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</si>
  <si>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</si>
  <si>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</si>
  <si>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</si>
  <si>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</si>
  <si>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</si>
  <si>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</si>
  <si>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</si>
  <si>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</si>
  <si>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</si>
  <si>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</si>
  <si>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</si>
  <si>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</si>
  <si>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</si>
  <si>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</si>
  <si>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</si>
  <si>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</si>
  <si>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</si>
  <si>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</si>
  <si>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</si>
  <si>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</si>
  <si>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</si>
  <si>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</si>
  <si>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</si>
  <si>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</si>
  <si>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</si>
  <si>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</si>
  <si>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</si>
  <si>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</si>
  <si>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</si>
  <si>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</si>
  <si>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</si>
  <si>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</si>
  <si>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</si>
  <si>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</si>
  <si>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</si>
  <si>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</si>
  <si>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</si>
  <si>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</si>
  <si>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</si>
  <si>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</si>
  <si>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</si>
  <si>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</si>
  <si>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</si>
  <si>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</si>
  <si>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</si>
  <si>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</si>
  <si>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</si>
  <si>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</si>
  <si>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</si>
  <si>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</si>
  <si>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</si>
  <si>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</si>
  <si>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</si>
  <si>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</si>
  <si>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</si>
  <si>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</si>
  <si>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</si>
  <si>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</si>
  <si>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</si>
  <si>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</si>
  <si>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</si>
  <si>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</si>
  <si>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</si>
  <si>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</si>
  <si>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</si>
  <si>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</si>
  <si>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</si>
  <si>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</si>
  <si>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</si>
  <si>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</si>
  <si>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</si>
  <si>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</si>
  <si>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</si>
  <si>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</si>
  <si>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</si>
  <si>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</si>
  <si>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</si>
  <si>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</si>
  <si>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</si>
  <si>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</si>
  <si>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</si>
  <si>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</si>
  <si>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</si>
  <si>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</si>
  <si>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</si>
  <si>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</si>
  <si>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</si>
  <si>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</si>
  <si>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</si>
  <si>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</si>
  <si>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</si>
  <si>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</si>
  <si>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</si>
  <si>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</si>
  <si>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</si>
  <si>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</si>
  <si>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</si>
  <si>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</si>
  <si>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</si>
  <si>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</si>
  <si>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</si>
  <si>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</si>
  <si>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</si>
  <si>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</si>
  <si>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</si>
  <si>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</si>
  <si>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</si>
  <si>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</si>
  <si>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</si>
  <si>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</si>
  <si>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</si>
  <si>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</si>
  <si>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</si>
  <si>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</si>
  <si>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</si>
  <si>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</si>
  <si>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</si>
  <si>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</si>
  <si>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</si>
  <si>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</si>
  <si>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</si>
  <si>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</si>
  <si>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</si>
  <si>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</si>
  <si>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</si>
  <si>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</si>
  <si>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</si>
  <si>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</si>
  <si>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</si>
  <si>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</si>
  <si>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</si>
  <si>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</si>
  <si>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</si>
  <si>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</si>
  <si>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</si>
  <si>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</si>
  <si>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</si>
  <si>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</si>
  <si>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</si>
  <si>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</si>
  <si>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</si>
  <si>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</si>
  <si>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</si>
  <si>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</si>
  <si>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</si>
  <si>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</si>
  <si>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</si>
  <si>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</si>
  <si>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</si>
  <si>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</si>
  <si>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</si>
  <si>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</si>
  <si>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</si>
  <si>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</si>
  <si>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</si>
  <si>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</si>
  <si>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</si>
  <si>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</si>
  <si>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</si>
  <si>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</si>
  <si>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</si>
  <si>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</si>
  <si>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</si>
  <si>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</si>
  <si>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</si>
  <si>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</si>
  <si>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</si>
  <si>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</si>
  <si>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</si>
  <si>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</si>
  <si>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</si>
  <si>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</si>
  <si>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</si>
  <si>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</si>
  <si>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</si>
  <si>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</si>
  <si>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</si>
  <si>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</si>
  <si>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</si>
  <si>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</si>
  <si>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</si>
  <si>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</si>
  <si>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</si>
  <si>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</si>
  <si>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</si>
  <si>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</si>
  <si>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</si>
  <si>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</si>
  <si>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</si>
  <si>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</si>
  <si>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</si>
  <si>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</si>
  <si>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</si>
  <si>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</si>
  <si>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</si>
  <si>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</si>
  <si>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</si>
  <si>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</si>
  <si>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</si>
  <si>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</si>
  <si>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</si>
  <si>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</si>
  <si>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</si>
  <si>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</si>
  <si>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</si>
  <si>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</si>
  <si>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</si>
  <si>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</si>
  <si>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</si>
  <si>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</si>
  <si>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</si>
  <si>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</si>
  <si>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</si>
  <si>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</si>
  <si>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</si>
  <si>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</si>
  <si>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</si>
  <si>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</si>
  <si>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</si>
  <si>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</si>
  <si>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</si>
  <si>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</si>
  <si>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</si>
  <si>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</si>
  <si>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</si>
  <si>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</si>
  <si>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</si>
  <si>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</si>
  <si>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</si>
  <si>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</si>
  <si>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</si>
  <si>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</si>
  <si>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</si>
  <si>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</si>
  <si>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</si>
  <si>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</si>
  <si>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</si>
  <si>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</si>
  <si>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</si>
  <si>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</si>
  <si>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</si>
  <si>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</si>
  <si>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</si>
  <si>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</si>
  <si>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</si>
  <si>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</si>
  <si>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</si>
  <si>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</si>
  <si>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</si>
  <si>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</si>
  <si>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</si>
  <si>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</si>
  <si>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</si>
  <si>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</si>
  <si>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</si>
  <si>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</si>
  <si>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</si>
  <si>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</si>
  <si>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</si>
  <si>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</si>
  <si>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</si>
  <si>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</si>
  <si>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</si>
  <si>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</si>
  <si>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</si>
  <si>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</si>
  <si>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</si>
  <si>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</si>
  <si>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</si>
  <si>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</si>
  <si>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</si>
  <si>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</si>
  <si>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</si>
  <si>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</si>
  <si>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</si>
  <si>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</si>
  <si>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</si>
  <si>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</si>
  <si>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</si>
  <si>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</si>
  <si>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</si>
  <si>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</si>
  <si>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</si>
  <si>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</si>
  <si>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</si>
  <si>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</si>
  <si>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</si>
  <si>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</si>
  <si>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</si>
  <si>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</si>
  <si>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</si>
  <si>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</si>
  <si>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</si>
  <si>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</si>
  <si>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</si>
  <si>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</si>
  <si>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</si>
  <si>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</si>
  <si>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</si>
  <si>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</si>
  <si>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</si>
  <si>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</si>
  <si>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</si>
  <si>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</si>
  <si>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</si>
  <si>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</si>
  <si>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</si>
  <si>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</si>
  <si>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</si>
  <si>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</si>
  <si>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</si>
  <si>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</si>
  <si>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</si>
  <si>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</si>
  <si>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</si>
  <si>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</si>
  <si>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</si>
  <si>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</si>
  <si>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</si>
  <si>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</si>
  <si>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</si>
  <si>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</si>
  <si>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</si>
  <si>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</si>
  <si>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</si>
  <si>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</si>
  <si>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</si>
  <si>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</si>
  <si>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</si>
  <si>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</si>
  <si>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</si>
  <si>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</si>
  <si>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</si>
  <si>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</si>
  <si>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</si>
  <si>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</si>
  <si>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</si>
  <si>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</si>
  <si>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</si>
  <si>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</si>
  <si>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</si>
  <si>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</si>
  <si>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</si>
  <si>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</si>
  <si>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</si>
  <si>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</si>
  <si>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</si>
  <si>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</si>
  <si>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</si>
  <si>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</si>
  <si>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</si>
  <si>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</si>
  <si>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</si>
  <si>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</si>
  <si>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</si>
  <si>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</si>
  <si>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</si>
  <si>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</si>
  <si>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</si>
  <si>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</si>
  <si>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</si>
  <si>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</si>
  <si>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</si>
  <si>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</si>
  <si>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</si>
  <si>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</si>
  <si>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</si>
  <si>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</si>
  <si>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</si>
  <si>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</si>
  <si>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</si>
  <si>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</si>
  <si>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</si>
  <si>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</si>
  <si>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</si>
  <si>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</si>
  <si>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</si>
  <si>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</si>
  <si>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</si>
  <si>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</si>
  <si>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</si>
  <si>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</si>
  <si>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</si>
  <si>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</si>
  <si>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</si>
  <si>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</si>
  <si>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</si>
  <si>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</si>
  <si>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</si>
  <si>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</si>
  <si>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</si>
  <si>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</si>
  <si>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</si>
  <si>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</si>
  <si>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</si>
  <si>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</si>
  <si>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</si>
  <si>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</si>
  <si>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</si>
  <si>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</si>
  <si>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</si>
  <si>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</si>
  <si>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</si>
  <si>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</si>
  <si>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</si>
  <si>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</si>
  <si>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</si>
  <si>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</si>
  <si>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</si>
  <si>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</si>
  <si>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</si>
  <si>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</si>
  <si>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</si>
  <si>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</si>
  <si>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</si>
  <si>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</si>
  <si>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</si>
  <si>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</si>
  <si>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</si>
  <si>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</si>
  <si>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</si>
  <si>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</si>
  <si>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</si>
  <si>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</si>
  <si>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</si>
  <si>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</si>
  <si>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</si>
  <si>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</si>
  <si>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</si>
  <si>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</si>
  <si>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</si>
  <si>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</si>
  <si>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</si>
  <si>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</si>
  <si>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</si>
  <si>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</si>
  <si>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</si>
  <si>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</si>
  <si>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</si>
  <si>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</si>
  <si>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</si>
  <si>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</si>
  <si>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</si>
  <si>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</si>
  <si>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</si>
  <si>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</si>
  <si>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</si>
  <si>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</si>
  <si>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</si>
  <si>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</si>
  <si>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</si>
  <si>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</si>
  <si>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</si>
  <si>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</si>
  <si>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</si>
  <si>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</si>
  <si>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</si>
  <si>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</si>
  <si>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</si>
  <si>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</si>
  <si>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</si>
  <si>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</si>
  <si>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</si>
  <si>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</si>
  <si>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</si>
  <si>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</si>
  <si>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</si>
  <si>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</si>
  <si>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</si>
  <si>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</si>
  <si>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</si>
  <si>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</si>
  <si>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</si>
  <si>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</si>
  <si>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</si>
  <si>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</si>
  <si>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</si>
  <si>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</si>
  <si>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</si>
  <si>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</si>
  <si>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</si>
  <si>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</si>
  <si>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</si>
  <si>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</si>
  <si>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</si>
  <si>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</si>
  <si>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</si>
  <si>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</si>
  <si>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</si>
  <si>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</si>
  <si>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</si>
  <si>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</si>
  <si>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</si>
  <si>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</si>
  <si>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</si>
  <si>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</si>
  <si>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</si>
  <si>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</si>
  <si>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</si>
  <si>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</si>
  <si>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</si>
  <si>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</si>
  <si>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</si>
  <si>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</si>
  <si>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</si>
  <si>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</si>
  <si>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</si>
  <si>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</si>
  <si>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</si>
  <si>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</si>
  <si>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</si>
  <si>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</si>
  <si>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</si>
  <si>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</si>
  <si>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</si>
  <si>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</si>
  <si>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</si>
  <si>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</si>
  <si>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</si>
  <si>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</si>
  <si>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</si>
  <si>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</si>
  <si>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</si>
  <si>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</si>
  <si>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</si>
  <si>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</si>
  <si>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</si>
  <si>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</si>
  <si>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</si>
  <si>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</si>
  <si>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</si>
  <si>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</si>
  <si>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</si>
  <si>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</si>
  <si>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</si>
  <si>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</si>
  <si>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</si>
  <si>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</si>
  <si>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</si>
  <si>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</si>
  <si>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</si>
  <si>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</si>
  <si>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</si>
  <si>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</si>
  <si>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</si>
  <si>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</si>
  <si>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</si>
  <si>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</si>
  <si>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</si>
  <si>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</si>
  <si>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</si>
  <si>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</si>
  <si>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</si>
  <si>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</si>
  <si>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</si>
  <si>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</si>
  <si>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</si>
  <si>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</si>
  <si>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</si>
  <si>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</si>
  <si>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</si>
  <si>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</si>
  <si>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</si>
  <si>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</si>
  <si>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</si>
  <si>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</si>
  <si>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</si>
  <si>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</si>
  <si>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</si>
  <si>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</si>
  <si>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</si>
  <si>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</si>
  <si>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</si>
  <si>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</si>
  <si>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</si>
  <si>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</si>
  <si>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</si>
  <si>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</si>
  <si>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</si>
  <si>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</si>
  <si>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</si>
  <si>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</si>
  <si>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</si>
  <si>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</si>
  <si>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</si>
  <si>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</si>
  <si>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</si>
  <si>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</si>
  <si>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</si>
  <si>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</si>
  <si>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</si>
  <si>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</si>
  <si>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</si>
  <si>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</si>
  <si>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</si>
  <si>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</si>
  <si>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</si>
  <si>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</si>
  <si>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</si>
  <si>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</si>
  <si>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</si>
  <si>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</si>
  <si>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</si>
  <si>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</si>
  <si>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</si>
  <si>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</si>
  <si>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</si>
  <si>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</si>
  <si>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</si>
  <si>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</si>
  <si>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</si>
  <si>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</si>
  <si>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</si>
  <si>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</si>
  <si>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</si>
  <si>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</si>
  <si>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</si>
  <si>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</si>
  <si>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</si>
  <si>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</si>
  <si>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</si>
  <si>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</si>
  <si>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</si>
  <si>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</si>
  <si>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</si>
  <si>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</si>
  <si>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</si>
  <si>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</si>
  <si>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</si>
  <si>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</si>
  <si>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</si>
  <si>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</si>
  <si>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</si>
  <si>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</si>
  <si>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</si>
  <si>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</si>
  <si>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</si>
  <si>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</si>
  <si>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</si>
  <si>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</si>
  <si>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</si>
  <si>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</si>
  <si>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</si>
  <si>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</si>
  <si>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</si>
  <si>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</si>
  <si>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</si>
  <si>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</si>
  <si>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</si>
  <si>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</si>
  <si>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</si>
  <si>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</si>
  <si>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</si>
  <si>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</si>
  <si>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</si>
  <si>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</si>
  <si>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</si>
  <si>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</si>
  <si>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</si>
  <si>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</si>
  <si>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</si>
  <si>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</si>
  <si>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</si>
  <si>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</si>
  <si>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</si>
  <si>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</si>
  <si>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</si>
  <si>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</si>
  <si>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</si>
  <si>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</si>
  <si>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</si>
  <si>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</si>
  <si>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</si>
  <si>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</si>
  <si>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</si>
  <si>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</si>
  <si>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</si>
  <si>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</si>
  <si>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</si>
  <si>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</si>
  <si>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</si>
  <si>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</si>
  <si>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</si>
  <si>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</si>
  <si>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</si>
  <si>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</si>
  <si>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</si>
  <si>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</si>
  <si>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</si>
  <si>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</si>
  <si>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</si>
  <si>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</si>
  <si>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</si>
  <si>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</si>
  <si>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</si>
  <si>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</si>
  <si>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</si>
  <si>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</si>
  <si>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</si>
  <si>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</si>
  <si>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</si>
  <si>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</si>
  <si>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</si>
  <si>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</si>
  <si>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</si>
  <si>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</si>
  <si>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</si>
  <si>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</si>
  <si>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</si>
  <si>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</si>
  <si>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</si>
  <si>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</si>
  <si>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</si>
  <si>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</si>
  <si>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</si>
  <si>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</si>
  <si>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</si>
  <si>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</si>
  <si>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</si>
  <si>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</si>
  <si>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</si>
  <si>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</si>
  <si>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</si>
  <si>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</si>
  <si>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</si>
  <si>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</si>
  <si>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</si>
  <si>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</si>
  <si>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</si>
  <si>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</si>
  <si>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</si>
  <si>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</si>
  <si>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</si>
  <si>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</si>
  <si>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</si>
  <si>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</si>
  <si>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</si>
  <si>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</si>
  <si>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</si>
  <si>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</si>
  <si>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</si>
  <si>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</si>
  <si>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</si>
  <si>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</si>
  <si>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</si>
  <si>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</si>
  <si>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</si>
  <si>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</si>
  <si>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</si>
  <si>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</si>
  <si>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</si>
  <si>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</si>
  <si>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</si>
  <si>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</si>
  <si>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</si>
  <si>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</si>
  <si>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</si>
  <si>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</si>
  <si>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</si>
  <si>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</si>
  <si>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</si>
  <si>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</si>
  <si>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</si>
  <si>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</si>
  <si>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</si>
  <si>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</si>
  <si>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</si>
  <si>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</si>
  <si>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</si>
  <si>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</si>
  <si>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</si>
  <si>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</si>
  <si>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</si>
  <si>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</si>
  <si>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</si>
  <si>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</si>
  <si>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</si>
  <si>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</si>
  <si>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</si>
  <si>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</si>
  <si>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</si>
  <si>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</si>
  <si>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</si>
  <si>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</si>
  <si>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</si>
  <si>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</si>
  <si>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</si>
  <si>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</si>
  <si>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</si>
  <si>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</si>
  <si>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</si>
  <si>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</si>
  <si>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</si>
  <si>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</si>
  <si>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</si>
  <si>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</si>
  <si>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</si>
  <si>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</si>
  <si>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</si>
  <si>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</si>
  <si>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</si>
  <si>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</si>
  <si>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</si>
  <si>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</si>
  <si>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</si>
  <si>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</si>
  <si>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</si>
  <si>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</si>
  <si>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</si>
  <si>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</si>
  <si>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</si>
  <si>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</si>
  <si>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</si>
  <si>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</si>
  <si>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</si>
  <si>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</si>
  <si>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</si>
  <si>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</si>
  <si>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</si>
  <si>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</si>
  <si>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</si>
  <si>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</si>
  <si>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</si>
  <si>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</si>
  <si>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</si>
  <si>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</si>
  <si>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</si>
  <si>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</si>
  <si>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</si>
  <si>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</si>
  <si>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</si>
  <si>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</si>
  <si>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</si>
  <si>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</si>
  <si>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</si>
  <si>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</si>
  <si>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</si>
  <si>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</si>
  <si>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</si>
  <si>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</si>
  <si>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</si>
  <si>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</si>
  <si>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</si>
  <si>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</si>
  <si>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</si>
  <si>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</si>
  <si>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</si>
  <si>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</si>
  <si>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</si>
  <si>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</si>
  <si>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</si>
  <si>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</si>
  <si>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</si>
  <si>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</si>
  <si>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</si>
  <si>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</si>
  <si>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</si>
  <si>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</si>
  <si>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</si>
  <si>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</si>
  <si>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</si>
  <si>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</si>
  <si>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</si>
  <si>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</si>
  <si>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</si>
  <si>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</si>
  <si>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</si>
  <si>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</si>
  <si>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</si>
  <si>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</si>
  <si>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</si>
  <si>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</si>
  <si>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</si>
  <si>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</si>
  <si>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</si>
  <si>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</si>
  <si>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</si>
  <si>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</si>
  <si>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</si>
  <si>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</si>
  <si>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</si>
  <si>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</si>
  <si>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</si>
  <si>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</si>
  <si>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</si>
  <si>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</si>
  <si>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</si>
  <si>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</si>
  <si>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</si>
  <si>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</si>
  <si>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</si>
  <si>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</si>
  <si>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</si>
  <si>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</si>
  <si>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</si>
  <si>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</si>
  <si>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</si>
  <si>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</si>
  <si>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</si>
  <si>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</si>
  <si>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</si>
  <si>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</si>
  <si>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</si>
  <si>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</si>
  <si>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</si>
  <si>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</si>
  <si>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</si>
  <si>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</si>
  <si>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</si>
  <si>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</si>
  <si>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</si>
  <si>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</si>
  <si>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</si>
  <si>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</si>
  <si>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</si>
  <si>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</si>
  <si>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</si>
  <si>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</si>
  <si>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</si>
  <si>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</si>
  <si>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</si>
  <si>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</si>
  <si>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</si>
  <si>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</si>
  <si>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</si>
  <si>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</si>
  <si>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</si>
  <si>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</si>
  <si>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</si>
  <si>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</si>
  <si>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</si>
  <si>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</si>
  <si>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</si>
  <si>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</si>
  <si>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</si>
  <si>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</si>
  <si>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</si>
  <si>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</si>
  <si>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</si>
  <si>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</si>
  <si>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</si>
  <si>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</si>
  <si>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</si>
  <si>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</si>
  <si>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</si>
  <si>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</si>
  <si>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</si>
  <si>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</si>
  <si>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</si>
  <si>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</si>
  <si>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</si>
  <si>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</si>
  <si>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</si>
  <si>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</si>
  <si>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</si>
  <si>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</si>
  <si>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</si>
  <si>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</si>
  <si>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</si>
  <si>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</si>
  <si>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</si>
  <si>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</si>
  <si>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</si>
  <si>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</si>
  <si>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</si>
  <si>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</si>
  <si>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</si>
  <si>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</si>
  <si>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</si>
  <si>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</si>
  <si>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</si>
  <si>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</si>
  <si>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</si>
  <si>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</si>
  <si>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</si>
  <si>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</si>
  <si>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</si>
  <si>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</si>
  <si>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</si>
  <si>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</si>
  <si>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</si>
  <si>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</si>
  <si>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</si>
  <si>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</si>
  <si>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</si>
  <si>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</si>
  <si>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</si>
  <si>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</si>
  <si>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</si>
  <si>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</si>
  <si>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</si>
  <si>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</si>
  <si>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</si>
  <si>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</si>
  <si>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</si>
  <si>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</si>
  <si>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</si>
  <si>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</si>
  <si>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</si>
  <si>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</si>
  <si>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</si>
  <si>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</si>
  <si>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</si>
  <si>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</si>
  <si>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</si>
  <si>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</si>
  <si>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</si>
  <si>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</si>
  <si>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</si>
  <si>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</si>
  <si>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</si>
  <si>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</si>
  <si>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</si>
  <si>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</si>
  <si>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</si>
  <si>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</si>
  <si>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</si>
  <si>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</si>
  <si>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</si>
  <si>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</si>
  <si>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</si>
  <si>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</si>
  <si>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</si>
  <si>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</si>
  <si>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</si>
  <si>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</si>
  <si>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</si>
  <si>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</si>
  <si>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</si>
  <si>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</si>
  <si>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</si>
  <si>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</si>
  <si>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</si>
  <si>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</si>
  <si>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</si>
  <si>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</si>
  <si>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</si>
  <si>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</si>
  <si>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</si>
  <si>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</si>
  <si>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</si>
  <si>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</si>
  <si>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</si>
  <si>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</si>
  <si>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</si>
  <si>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</si>
  <si>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</si>
  <si>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</si>
  <si>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</si>
  <si>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</si>
  <si>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</si>
  <si>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</si>
  <si>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</si>
  <si>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</si>
  <si>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</si>
  <si>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</si>
  <si>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</si>
  <si>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</si>
  <si>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</si>
  <si>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</si>
  <si>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</si>
  <si>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</si>
  <si>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</si>
  <si>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</si>
  <si>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</si>
  <si>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</si>
  <si>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</si>
  <si>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</si>
  <si>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</si>
  <si>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</si>
  <si>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</si>
  <si>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</si>
  <si>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</si>
  <si>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</si>
  <si>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</si>
  <si>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</si>
  <si>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</si>
  <si>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</si>
  <si>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</si>
  <si>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</si>
  <si>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</si>
  <si>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</si>
  <si>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</si>
  <si>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</si>
  <si>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</si>
  <si>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</si>
  <si>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</si>
  <si>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</si>
  <si>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</si>
  <si>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</si>
  <si>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</si>
  <si>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</si>
  <si>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</si>
  <si>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</si>
  <si>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</si>
  <si>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</si>
  <si>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</si>
  <si>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</si>
  <si>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</si>
  <si>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</si>
  <si>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</si>
  <si>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</si>
  <si>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</si>
  <si>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</si>
  <si>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</si>
  <si>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</si>
  <si>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</si>
  <si>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</si>
  <si>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</si>
  <si>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</si>
  <si>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</si>
  <si>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</si>
  <si>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</si>
  <si>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</si>
  <si>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</si>
  <si>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</si>
  <si>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</si>
  <si>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</si>
  <si>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</si>
  <si>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</si>
  <si>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</si>
  <si>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</si>
  <si>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</si>
  <si>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</si>
  <si>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</si>
  <si>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</si>
  <si>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</si>
  <si>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</si>
  <si>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</si>
  <si>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</si>
  <si>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</si>
  <si>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</si>
  <si>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</si>
  <si>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</si>
  <si>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</si>
  <si>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</si>
  <si>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</si>
  <si>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</si>
  <si>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</si>
  <si>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</si>
  <si>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</si>
  <si>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</si>
  <si>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</si>
  <si>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</si>
  <si>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</si>
  <si>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</si>
  <si>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</si>
  <si>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</si>
  <si>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</si>
  <si>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</si>
  <si>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</si>
  <si>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</si>
  <si>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</si>
  <si>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</si>
  <si>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</si>
  <si>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</si>
  <si>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</si>
  <si>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</si>
  <si>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</si>
  <si>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</si>
  <si>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</si>
  <si>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</si>
  <si>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</si>
  <si>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</si>
  <si>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</si>
  <si>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</si>
  <si>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</si>
  <si>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</si>
  <si>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</si>
  <si>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</si>
  <si>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</si>
  <si>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</si>
  <si>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</si>
  <si>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</si>
  <si>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</si>
  <si>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</si>
  <si>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</si>
  <si>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</si>
  <si>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</si>
  <si>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</si>
  <si>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</si>
  <si>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</si>
  <si>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</si>
  <si>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</si>
  <si>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</si>
  <si>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</si>
  <si>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</si>
  <si>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</si>
  <si>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</si>
  <si>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</si>
  <si>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</si>
  <si>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</si>
  <si>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</si>
  <si>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</si>
  <si>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</si>
  <si>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</si>
  <si>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</si>
  <si>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</si>
  <si>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</si>
  <si>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</si>
  <si>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</si>
  <si>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</si>
  <si>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</si>
  <si>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</si>
  <si>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</si>
  <si>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</si>
  <si>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</si>
  <si>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</si>
  <si>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</si>
  <si>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</si>
  <si>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</si>
  <si>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</si>
  <si>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</si>
  <si>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</si>
  <si>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</si>
  <si>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</si>
  <si>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</si>
  <si>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</si>
  <si>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</si>
  <si>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</si>
  <si>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</si>
  <si>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</si>
  <si>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</si>
  <si>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</si>
  <si>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</si>
  <si>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</si>
  <si>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</si>
  <si>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</si>
  <si>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</si>
  <si>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</si>
  <si>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</si>
  <si>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</si>
  <si>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</si>
  <si>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</si>
  <si>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</si>
  <si>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</si>
  <si>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</si>
  <si>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</si>
  <si>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</si>
  <si>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</si>
  <si>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</si>
  <si>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</si>
  <si>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</si>
  <si>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</si>
  <si>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</si>
  <si>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</si>
  <si>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</si>
  <si>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</si>
  <si>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</si>
  <si>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</si>
  <si>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</si>
  <si>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</si>
  <si>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</si>
  <si>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</si>
  <si>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</si>
  <si>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</si>
  <si>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</si>
  <si>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</si>
  <si>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</si>
  <si>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</si>
  <si>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</si>
  <si>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</si>
  <si>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</si>
  <si>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</si>
  <si>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</si>
  <si>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</si>
  <si>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</si>
  <si>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</si>
  <si>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</si>
  <si>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</si>
  <si>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</si>
  <si>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</si>
  <si>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</si>
  <si>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</si>
  <si>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</si>
  <si>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</si>
  <si>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</si>
  <si>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</si>
  <si>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</si>
  <si>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</si>
  <si>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</si>
  <si>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</si>
  <si>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</si>
  <si>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</si>
  <si>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</si>
  <si>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</si>
  <si>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</si>
  <si>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</si>
  <si>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</si>
  <si>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</si>
  <si>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</si>
  <si>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</si>
  <si>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</si>
  <si>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</si>
  <si>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</si>
  <si>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</si>
  <si>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</si>
  <si>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</si>
  <si>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</si>
  <si>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</si>
  <si>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</si>
  <si>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</si>
  <si>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</si>
  <si>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</si>
  <si>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</si>
  <si>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</si>
  <si>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</si>
  <si>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</si>
  <si>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</si>
  <si>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</si>
  <si>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</si>
  <si>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</si>
  <si>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</si>
  <si>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</si>
  <si>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</si>
  <si>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</si>
  <si>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</si>
  <si>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</si>
  <si>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</si>
  <si>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</si>
  <si>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</si>
  <si>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</si>
  <si>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</si>
  <si>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</si>
  <si>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</si>
  <si>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</si>
  <si>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</si>
  <si>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</si>
  <si>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</si>
  <si>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</si>
  <si>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</si>
  <si>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</si>
  <si>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</si>
  <si>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</si>
  <si>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</si>
  <si>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</si>
  <si>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</si>
  <si>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</si>
  <si>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</si>
  <si>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</si>
  <si>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</si>
  <si>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</si>
  <si>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</si>
  <si>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</si>
  <si>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</si>
  <si>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</si>
  <si>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</si>
  <si>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</si>
  <si>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</si>
  <si>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</si>
  <si>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</si>
  <si>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</si>
  <si>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</si>
  <si>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</si>
  <si>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</si>
  <si>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</si>
  <si>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</si>
  <si>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</si>
  <si>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</si>
  <si>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</si>
  <si>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</si>
  <si>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</si>
  <si>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</si>
  <si>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</si>
  <si>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</si>
  <si>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</si>
  <si>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</si>
  <si>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</si>
  <si>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</si>
  <si>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</si>
  <si>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</si>
  <si>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</si>
  <si>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</si>
  <si>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</si>
  <si>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</si>
  <si>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</si>
  <si>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</si>
  <si>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</si>
  <si>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</si>
  <si>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</si>
  <si>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</si>
  <si>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</si>
  <si>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</si>
  <si>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</si>
  <si>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</si>
  <si>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</si>
  <si>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</si>
  <si>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</si>
  <si>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</si>
  <si>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</si>
  <si>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</si>
  <si>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</si>
  <si>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</si>
  <si>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</si>
  <si>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</si>
  <si>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</si>
  <si>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</si>
  <si>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</si>
  <si>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</si>
  <si>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</si>
  <si>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</si>
  <si>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</si>
  <si>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</si>
  <si>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</si>
  <si>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</si>
  <si>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</si>
  <si>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</si>
  <si>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</si>
  <si>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</si>
  <si>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</si>
  <si>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</si>
  <si>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</si>
  <si>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</si>
  <si>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</si>
  <si>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</si>
  <si>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</si>
  <si>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</si>
  <si>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</si>
  <si>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</si>
  <si>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</si>
  <si>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</si>
  <si>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</si>
  <si>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</si>
  <si>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</si>
  <si>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</si>
  <si>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</si>
  <si>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</si>
  <si>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</si>
  <si>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</si>
  <si>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</si>
  <si>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</si>
  <si>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</si>
  <si>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</si>
  <si>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</si>
  <si>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</si>
  <si>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</si>
  <si>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</si>
  <si>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</si>
  <si>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</si>
  <si>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</si>
  <si>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</si>
  <si>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</si>
  <si>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</si>
  <si>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</si>
  <si>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</si>
  <si>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</si>
  <si>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</si>
  <si>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</si>
  <si>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</si>
  <si>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</si>
  <si>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</si>
  <si>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</si>
  <si>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</si>
  <si>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</si>
  <si>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</si>
  <si>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</si>
  <si>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</si>
  <si>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</si>
  <si>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</si>
  <si>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</si>
  <si>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</si>
  <si>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</si>
  <si>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</si>
  <si>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</si>
  <si>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</si>
  <si>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</si>
  <si>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</si>
  <si>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</si>
  <si>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</si>
  <si>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</si>
  <si>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</si>
  <si>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</si>
  <si>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</si>
  <si>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</si>
  <si>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</si>
  <si>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</si>
  <si>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</si>
  <si>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</si>
  <si>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</si>
  <si>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</si>
  <si>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</si>
  <si>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</si>
  <si>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</si>
  <si>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</si>
  <si>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</si>
  <si>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</si>
  <si>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</si>
  <si>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</si>
  <si>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</si>
  <si>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</si>
  <si>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</si>
  <si>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</si>
  <si>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</si>
  <si>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</si>
  <si>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</si>
  <si>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</si>
  <si>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</si>
  <si>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</si>
  <si>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</si>
  <si>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</si>
  <si>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</si>
  <si>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</si>
  <si>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</si>
  <si>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</si>
  <si>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</si>
  <si>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</si>
  <si>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</si>
  <si>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</si>
  <si>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</si>
  <si>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</si>
  <si>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</si>
  <si>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</si>
  <si>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</si>
  <si>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</si>
  <si>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</si>
  <si>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</si>
  <si>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</si>
  <si>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</si>
  <si>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</si>
  <si>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</si>
  <si>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</si>
  <si>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</si>
  <si>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</si>
  <si>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</si>
  <si>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</si>
  <si>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</si>
  <si>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</si>
  <si>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</si>
  <si>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</si>
  <si>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</si>
  <si>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</si>
  <si>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</si>
  <si>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</si>
  <si>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</si>
  <si>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</si>
  <si>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</si>
  <si>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</si>
  <si>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</si>
  <si>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</si>
  <si>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</si>
  <si>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</si>
  <si>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</si>
  <si>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</si>
  <si>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</si>
  <si>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</si>
  <si>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</si>
  <si>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</si>
  <si>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</si>
  <si>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</si>
  <si>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</si>
  <si>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</si>
  <si>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</si>
  <si>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</si>
  <si>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</si>
  <si>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</si>
  <si>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</si>
  <si>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</si>
  <si>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</si>
  <si>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</si>
  <si>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</si>
  <si>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</si>
  <si>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</si>
  <si>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</si>
  <si>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</si>
  <si>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</si>
  <si>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</si>
  <si>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</si>
  <si>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</si>
  <si>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</si>
  <si>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</si>
  <si>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</si>
  <si>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</si>
  <si>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</si>
  <si>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</si>
  <si>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</si>
  <si>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</si>
  <si>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</si>
  <si>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</si>
  <si>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</si>
  <si>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</si>
  <si>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</si>
  <si>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</si>
  <si>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</si>
  <si>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</si>
  <si>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</si>
  <si>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</si>
  <si>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</si>
  <si>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</si>
  <si>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</si>
  <si>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</si>
  <si>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</si>
  <si>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</si>
  <si>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</si>
  <si>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</si>
  <si>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</si>
  <si>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</si>
  <si>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</si>
  <si>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</si>
  <si>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</si>
  <si>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</si>
  <si>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</si>
  <si>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</si>
  <si>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</si>
  <si>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</si>
  <si>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</si>
  <si>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</si>
  <si>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</si>
  <si>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</si>
  <si>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</si>
  <si>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</si>
  <si>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</si>
  <si>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</si>
  <si>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</si>
  <si>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</si>
  <si>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</si>
  <si>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</si>
  <si>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</si>
  <si>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</si>
  <si>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</si>
  <si>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</si>
  <si>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</si>
  <si>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</si>
  <si>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</si>
  <si>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</si>
  <si>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</si>
  <si>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</si>
  <si>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</si>
  <si>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</si>
  <si>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</si>
  <si>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</si>
  <si>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</si>
  <si>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</si>
  <si>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</si>
  <si>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</si>
  <si>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</si>
  <si>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</si>
  <si>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</si>
  <si>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</si>
  <si>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</si>
  <si>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</si>
  <si>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</si>
  <si>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</si>
  <si>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</si>
  <si>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</si>
  <si>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</si>
  <si>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</si>
  <si>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</si>
  <si>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</si>
  <si>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</si>
  <si>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</si>
  <si>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</si>
  <si>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</si>
  <si>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</si>
  <si>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</si>
  <si>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</si>
  <si>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</si>
  <si>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</si>
  <si>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</si>
  <si>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</si>
  <si>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</si>
  <si>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</si>
  <si>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</si>
  <si>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</si>
  <si>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</si>
  <si>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</si>
  <si>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</si>
  <si>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</si>
  <si>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</si>
  <si>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</si>
  <si>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</si>
  <si>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</si>
  <si>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</si>
  <si>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</si>
  <si>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</si>
  <si>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</si>
  <si>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</si>
  <si>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</si>
  <si>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</si>
  <si>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</si>
  <si>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</si>
  <si>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</si>
  <si>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</si>
  <si>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</si>
  <si>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</si>
  <si>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</si>
  <si>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</si>
  <si>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</si>
  <si>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</si>
  <si>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</si>
  <si>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</si>
  <si>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</si>
  <si>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</si>
  <si>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</si>
  <si>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</si>
  <si>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</si>
  <si>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</si>
  <si>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</si>
  <si>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</si>
  <si>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</si>
  <si>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</si>
  <si>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</si>
  <si>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</si>
  <si>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</si>
  <si>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</si>
  <si>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</si>
  <si>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</si>
  <si>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</si>
  <si>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</si>
  <si>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</si>
  <si>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</si>
  <si>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</si>
  <si>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</si>
  <si>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</si>
  <si>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</si>
  <si>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</si>
  <si>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</si>
  <si>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</si>
  <si>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</si>
  <si>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</si>
  <si>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</si>
  <si>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</si>
  <si>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</si>
  <si>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</si>
  <si>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</si>
  <si>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</si>
  <si>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</si>
  <si>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</si>
  <si>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</si>
  <si>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</si>
  <si>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</si>
  <si>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</si>
  <si>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</si>
  <si>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</si>
  <si>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</si>
  <si>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</si>
  <si>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</si>
  <si>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</si>
  <si>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</si>
  <si>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</si>
  <si>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</si>
  <si>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</si>
  <si>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</si>
  <si>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</si>
  <si>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</si>
  <si>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</si>
  <si>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</si>
  <si>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</si>
  <si>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</si>
  <si>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</si>
  <si>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</si>
  <si>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</si>
  <si>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</si>
  <si>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</si>
  <si>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</si>
  <si>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</si>
  <si>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</si>
  <si>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</si>
  <si>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</si>
  <si>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</si>
  <si>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</si>
  <si>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</si>
  <si>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</si>
  <si>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</si>
  <si>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</si>
  <si>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</si>
  <si>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</si>
  <si>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</si>
  <si>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</si>
  <si>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</si>
  <si>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</si>
  <si>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</si>
  <si>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</si>
  <si>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</si>
  <si>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</si>
  <si>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</si>
  <si>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</si>
  <si>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</si>
  <si>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</si>
  <si>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</si>
  <si>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</si>
  <si>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</si>
  <si>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</si>
  <si>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</si>
  <si>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</si>
  <si>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</si>
  <si>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</si>
  <si>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</si>
  <si>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</si>
  <si>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</si>
  <si>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</si>
  <si>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</si>
  <si>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</si>
  <si>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</si>
  <si>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</si>
  <si>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</si>
  <si>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</si>
  <si>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</si>
  <si>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</si>
  <si>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</si>
  <si>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</si>
  <si>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</si>
  <si>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</si>
  <si>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</si>
  <si>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</si>
  <si>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</si>
  <si>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</si>
  <si>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</si>
  <si>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</si>
  <si>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</si>
  <si>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</si>
  <si>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</si>
  <si>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</si>
  <si>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</si>
  <si>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</si>
  <si>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</si>
  <si>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</si>
  <si>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</si>
  <si>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</si>
  <si>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</si>
  <si>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</si>
  <si>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</si>
  <si>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</si>
  <si>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</si>
  <si>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</si>
  <si>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</si>
  <si>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</si>
  <si>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</si>
  <si>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</si>
  <si>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</si>
  <si>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</si>
  <si>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</si>
  <si>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</si>
  <si>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</si>
  <si>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</si>
  <si>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</si>
  <si>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</si>
  <si>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</si>
  <si>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</si>
  <si>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</si>
  <si>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</si>
  <si>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</si>
  <si>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</si>
  <si>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</si>
  <si>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</si>
  <si>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</si>
  <si>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</si>
  <si>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</si>
  <si>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</si>
  <si>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</si>
  <si>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</si>
  <si>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</si>
  <si>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</si>
  <si>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</si>
  <si>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</si>
  <si>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</si>
  <si>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</si>
  <si>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</si>
  <si>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</si>
  <si>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</si>
  <si>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</si>
  <si>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</si>
  <si>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</si>
  <si>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</si>
  <si>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</si>
  <si>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</si>
  <si>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</si>
  <si>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</si>
  <si>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</si>
  <si>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</si>
  <si>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</si>
  <si>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</si>
  <si>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</si>
  <si>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</si>
  <si>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</si>
  <si>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</si>
  <si>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</si>
  <si>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</si>
  <si>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</si>
  <si>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</si>
  <si>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</si>
  <si>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</si>
  <si>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</si>
  <si>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</si>
  <si>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</si>
  <si>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</si>
  <si>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</si>
  <si>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</si>
  <si>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</si>
  <si>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</si>
  <si>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</si>
  <si>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</si>
  <si>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</si>
  <si>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</si>
  <si>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</si>
  <si>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</si>
  <si>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</si>
  <si>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</si>
  <si>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</si>
  <si>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</si>
  <si>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</si>
  <si>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</si>
  <si>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</si>
  <si>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</si>
  <si>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</si>
  <si>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</si>
  <si>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</si>
  <si>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</si>
  <si>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</si>
  <si>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</si>
  <si>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</si>
  <si>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</si>
  <si>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</si>
  <si>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</si>
  <si>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</si>
  <si>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</si>
  <si>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</si>
  <si>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</si>
  <si>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</si>
  <si>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</si>
  <si>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</si>
  <si>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</si>
  <si>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</si>
  <si>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</si>
  <si>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</si>
  <si>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</si>
  <si>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</si>
  <si>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</si>
  <si>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</si>
  <si>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</si>
  <si>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</si>
  <si>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</si>
  <si>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</si>
  <si>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</si>
  <si>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</si>
  <si>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</si>
  <si>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</si>
  <si>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</si>
  <si>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</si>
  <si>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</si>
  <si>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</si>
  <si>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</si>
  <si>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</si>
  <si>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</si>
  <si>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</si>
  <si>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</si>
  <si>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</si>
  <si>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</si>
  <si>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</si>
  <si>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</si>
  <si>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</si>
  <si>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</si>
  <si>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</si>
  <si>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</si>
  <si>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</si>
  <si>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</si>
  <si>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</si>
  <si>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</si>
  <si>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</si>
  <si>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</si>
  <si>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</si>
  <si>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</si>
  <si>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</si>
  <si>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</si>
  <si>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</si>
  <si>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</si>
  <si>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</si>
  <si>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</si>
  <si>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</si>
  <si>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</si>
  <si>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</si>
  <si>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</si>
  <si>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</si>
  <si>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</si>
  <si>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</si>
  <si>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</si>
  <si>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</si>
  <si>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</si>
  <si>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</si>
  <si>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</si>
  <si>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</si>
  <si>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</si>
  <si>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</si>
  <si>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</si>
  <si>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</si>
  <si>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</si>
  <si>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</si>
  <si>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</si>
  <si>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</si>
  <si>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</si>
  <si>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</si>
  <si>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</si>
  <si>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</si>
  <si>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</si>
  <si>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</si>
  <si>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</si>
  <si>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</si>
  <si>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</si>
  <si>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</si>
  <si>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</si>
  <si>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</si>
  <si>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</si>
  <si>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</si>
  <si>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</si>
  <si>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</si>
  <si>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</si>
  <si>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</si>
  <si>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</si>
  <si>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</si>
  <si>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</si>
  <si>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</si>
  <si>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</si>
  <si>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</si>
  <si>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</si>
  <si>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</si>
  <si>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</si>
  <si>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</si>
  <si>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</si>
  <si>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</si>
  <si>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</si>
  <si>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</si>
  <si>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</si>
  <si>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</si>
  <si>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</si>
  <si>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</si>
  <si>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</si>
  <si>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</si>
  <si>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</si>
  <si>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</si>
  <si>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</si>
  <si>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</si>
  <si>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</si>
  <si>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</si>
  <si>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</si>
  <si>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</si>
  <si>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</si>
  <si>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</si>
  <si>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</si>
  <si>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</si>
  <si>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</si>
  <si>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</si>
  <si>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</si>
  <si>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</si>
  <si>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</si>
  <si>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</si>
  <si>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</si>
  <si>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</si>
  <si>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</si>
  <si>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</si>
  <si>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</si>
  <si>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</si>
  <si>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</si>
  <si>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</si>
  <si>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</si>
  <si>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</si>
  <si>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</si>
  <si>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</si>
  <si>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</si>
  <si>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</si>
  <si>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</si>
  <si>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</si>
  <si>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</si>
  <si>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</si>
  <si>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</si>
  <si>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</si>
  <si>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</si>
  <si>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</si>
  <si>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</si>
  <si>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</si>
  <si>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</si>
  <si>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</si>
  <si>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</si>
  <si>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</si>
  <si>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</si>
  <si>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</si>
  <si>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</si>
  <si>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</si>
  <si>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</si>
  <si>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</si>
  <si>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</si>
  <si>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</si>
  <si>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</si>
  <si>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</si>
  <si>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</si>
  <si>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</si>
  <si>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</si>
  <si>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</si>
  <si>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</si>
  <si>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</si>
  <si>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</si>
  <si>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</si>
  <si>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</si>
  <si>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</si>
  <si>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</si>
  <si>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</si>
  <si>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</si>
  <si>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</si>
  <si>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</si>
  <si>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</si>
  <si>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</si>
  <si>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</si>
  <si>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</si>
  <si>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</si>
  <si>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</si>
  <si>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</si>
  <si>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</si>
  <si>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</si>
  <si>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</si>
  <si>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</si>
  <si>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</si>
  <si>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</si>
  <si>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</si>
  <si>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</si>
  <si>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</si>
  <si>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</si>
  <si>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</si>
  <si>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</si>
  <si>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</si>
  <si>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</si>
  <si>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</si>
  <si>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</si>
  <si>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</si>
  <si>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</si>
  <si>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</si>
  <si>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</si>
  <si>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</si>
  <si>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</si>
  <si>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</si>
  <si>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</si>
  <si>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</si>
  <si>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</si>
  <si>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</si>
  <si>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</si>
  <si>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</si>
  <si>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</si>
  <si>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</si>
  <si>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</si>
  <si>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</si>
  <si>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</si>
  <si>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</si>
  <si>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</si>
  <si>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</si>
  <si>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</si>
  <si>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</si>
  <si>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</si>
  <si>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</si>
  <si>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</si>
  <si>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</si>
  <si>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</si>
  <si>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</si>
  <si>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</si>
  <si>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</si>
  <si>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</si>
  <si>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</si>
  <si>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</si>
  <si>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</si>
  <si>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</si>
  <si>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</si>
  <si>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</si>
  <si>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</si>
  <si>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</si>
  <si>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</si>
  <si>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</si>
  <si>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</si>
  <si>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</si>
  <si>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</si>
  <si>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</si>
  <si>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</si>
  <si>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</si>
  <si>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</si>
  <si>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</si>
  <si>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</si>
  <si>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</si>
  <si>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</si>
  <si>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</si>
  <si>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</si>
  <si>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</si>
  <si>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</si>
  <si>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</si>
  <si>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</si>
  <si>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</si>
  <si>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</si>
  <si>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</si>
  <si>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</si>
  <si>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</si>
  <si>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</si>
  <si>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</si>
  <si>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</si>
  <si>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</si>
  <si>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</si>
  <si>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</si>
  <si>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</si>
  <si>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</si>
  <si>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</si>
  <si>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</si>
  <si>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</si>
  <si>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</si>
  <si>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</si>
  <si>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</si>
  <si>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</si>
  <si>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</si>
  <si>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</si>
  <si>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</si>
  <si>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</si>
  <si>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</si>
  <si>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</si>
  <si>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</si>
  <si>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</si>
  <si>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</si>
  <si>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</si>
  <si>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</si>
  <si>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</si>
  <si>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</si>
  <si>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</si>
  <si>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</si>
  <si>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</si>
  <si>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</si>
  <si>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</si>
  <si>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</si>
  <si>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</si>
  <si>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</si>
  <si>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</si>
  <si>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</si>
  <si>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</si>
  <si>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</si>
  <si>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</si>
  <si>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</si>
  <si>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</si>
  <si>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</si>
  <si>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</si>
  <si>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</si>
  <si>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</si>
  <si>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</si>
  <si>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</si>
  <si>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</si>
  <si>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</si>
  <si>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</si>
  <si>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</si>
  <si>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</si>
  <si>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</si>
  <si>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</si>
  <si>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</si>
  <si>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</si>
  <si>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</si>
  <si>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</si>
  <si>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</si>
  <si>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</si>
  <si>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</si>
  <si>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</si>
  <si>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</si>
  <si>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</si>
  <si>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</si>
  <si>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</si>
  <si>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</si>
  <si>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</si>
  <si>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</si>
  <si>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</si>
  <si>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</si>
  <si>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</si>
  <si>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</si>
  <si>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</si>
  <si>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</si>
  <si>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</si>
  <si>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</si>
  <si>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</si>
  <si>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</si>
  <si>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</si>
  <si>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</si>
  <si>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</si>
  <si>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</si>
  <si>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</si>
  <si>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</si>
  <si>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</si>
  <si>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</si>
  <si>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</si>
  <si>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</si>
  <si>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</si>
  <si>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</si>
  <si>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</si>
  <si>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</si>
  <si>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</si>
  <si>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</si>
  <si>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</si>
  <si>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</si>
  <si>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</si>
  <si>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</si>
  <si>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</si>
  <si>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</si>
  <si>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</si>
  <si>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</si>
  <si>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</si>
  <si>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</si>
  <si>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</si>
  <si>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</si>
  <si>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</si>
  <si>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</si>
  <si>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</si>
  <si>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</si>
  <si>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</si>
  <si>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</si>
  <si>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</si>
  <si>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</si>
  <si>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</si>
  <si>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</si>
  <si>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</si>
  <si>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</si>
  <si>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</si>
  <si>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</si>
  <si>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</si>
  <si>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</si>
  <si>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</si>
  <si>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</si>
  <si>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</si>
  <si>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</si>
  <si>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</si>
  <si>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</si>
  <si>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</si>
  <si>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</si>
  <si>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</si>
  <si>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</si>
  <si>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</si>
  <si>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</si>
  <si>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</si>
  <si>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</si>
  <si>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</si>
  <si>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</si>
  <si>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</si>
  <si>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</si>
  <si>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</si>
  <si>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</si>
  <si>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</si>
  <si>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</si>
  <si>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</si>
  <si>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</si>
  <si>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</si>
  <si>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</si>
  <si>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</si>
  <si>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</si>
  <si>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</si>
  <si>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</si>
  <si>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</si>
  <si>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</si>
  <si>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</si>
  <si>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</si>
  <si>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</si>
  <si>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</si>
  <si>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</si>
  <si>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</si>
  <si>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</si>
  <si>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</si>
  <si>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</si>
  <si>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</si>
  <si>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</si>
  <si>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</si>
  <si>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</si>
  <si>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</si>
  <si>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</si>
  <si>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</si>
  <si>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</si>
  <si>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</si>
  <si>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</si>
  <si>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</si>
  <si>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</si>
  <si>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</si>
  <si>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</si>
  <si>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</si>
  <si>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</si>
  <si>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</si>
  <si>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</si>
  <si>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</si>
  <si>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</si>
  <si>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</si>
  <si>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</si>
  <si>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</si>
  <si>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</si>
  <si>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</si>
  <si>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</si>
  <si>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</si>
  <si>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</si>
  <si>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</si>
  <si>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</si>
  <si>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</si>
  <si>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</si>
  <si>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</si>
  <si>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</si>
  <si>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</si>
  <si>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</si>
  <si>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</si>
  <si>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</si>
  <si>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</si>
  <si>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</si>
  <si>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</si>
  <si>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</si>
  <si>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</si>
  <si>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</si>
  <si>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</si>
  <si>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</si>
  <si>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</si>
  <si>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</si>
  <si>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</si>
  <si>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</si>
  <si>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</si>
  <si>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</si>
  <si>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</si>
  <si>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</si>
  <si>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</si>
  <si>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</si>
  <si>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</si>
  <si>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</si>
  <si>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</si>
  <si>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</si>
  <si>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</si>
  <si>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</si>
  <si>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</si>
  <si>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</si>
  <si>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</si>
  <si>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</si>
  <si>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</si>
  <si>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</si>
  <si>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</si>
  <si>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</si>
  <si>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</si>
  <si>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</si>
  <si>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</si>
  <si>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</si>
  <si>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</si>
  <si>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</si>
  <si>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</si>
  <si>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</si>
  <si>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</si>
  <si>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</si>
  <si>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</si>
  <si>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</si>
  <si>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</si>
  <si>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</si>
  <si>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</si>
  <si>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</si>
  <si>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</si>
  <si>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</si>
  <si>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</si>
  <si>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</si>
  <si>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</si>
  <si>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</si>
  <si>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</si>
  <si>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</si>
  <si>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</si>
  <si>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</si>
  <si>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</si>
  <si>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</si>
  <si>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</si>
  <si>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</si>
  <si>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</si>
  <si>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</si>
  <si>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</si>
  <si>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</si>
  <si>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</si>
  <si>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</si>
  <si>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</si>
  <si>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</si>
  <si>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</si>
  <si>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</si>
  <si>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</si>
  <si>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</si>
  <si>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</si>
  <si>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</si>
  <si>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</si>
  <si>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</si>
  <si>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</si>
  <si>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</si>
  <si>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</si>
  <si>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</si>
  <si>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</si>
  <si>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</si>
  <si>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</si>
  <si>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</si>
  <si>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</si>
  <si>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</si>
  <si>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</si>
  <si>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</si>
  <si>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</si>
  <si>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</si>
  <si>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</si>
  <si>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</si>
  <si>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</si>
  <si>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</si>
  <si>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</si>
  <si>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</si>
  <si>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</si>
  <si>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</si>
  <si>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</si>
  <si>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</si>
  <si>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</si>
  <si>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</si>
  <si>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</si>
  <si>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</si>
  <si>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</si>
  <si>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</si>
  <si>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</si>
  <si>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</si>
  <si>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</si>
  <si>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</si>
  <si>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</si>
  <si>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</si>
  <si>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</si>
  <si>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</si>
  <si>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</si>
  <si>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</si>
  <si>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</si>
  <si>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</si>
  <si>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</si>
  <si>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</si>
  <si>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</si>
  <si>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</si>
  <si>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</si>
  <si>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</si>
  <si>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</si>
  <si>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</si>
  <si>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</si>
  <si>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</si>
  <si>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</si>
  <si>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</si>
  <si>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</si>
  <si>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</si>
  <si>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</si>
  <si>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</si>
  <si>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</si>
  <si>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</si>
  <si>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</si>
  <si>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</si>
  <si>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</si>
  <si>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</si>
  <si>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</si>
  <si>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</si>
  <si>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</si>
  <si>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</si>
  <si>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</si>
  <si>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</si>
  <si>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</si>
  <si>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</si>
  <si>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</si>
  <si>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</si>
  <si>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</si>
  <si>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</si>
  <si>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</si>
  <si>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</si>
  <si>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</si>
  <si>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</si>
  <si>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</si>
  <si>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</si>
  <si>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</si>
  <si>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</si>
  <si>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</si>
  <si>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</si>
  <si>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</si>
  <si>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</si>
  <si>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</si>
  <si>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</si>
  <si>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</si>
  <si>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</si>
  <si>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</si>
  <si>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</si>
  <si>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</si>
  <si>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</si>
  <si>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</si>
  <si>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</si>
  <si>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</si>
  <si>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</si>
  <si>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</si>
  <si>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</si>
  <si>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</si>
  <si>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</si>
  <si>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</si>
  <si>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</si>
  <si>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</si>
  <si>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</si>
  <si>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</si>
  <si>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</si>
  <si>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</si>
  <si>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</si>
  <si>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</si>
  <si>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</si>
  <si>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</si>
  <si>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</si>
  <si>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</si>
  <si>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</si>
  <si>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</si>
  <si>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</si>
  <si>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</si>
  <si>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</si>
  <si>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</si>
  <si>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</si>
  <si>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</si>
  <si>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</si>
  <si>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</si>
  <si>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</si>
  <si>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</si>
  <si>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</si>
  <si>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</si>
  <si>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</si>
  <si>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</si>
  <si>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</si>
  <si>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</si>
  <si>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</si>
  <si>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</si>
  <si>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</si>
  <si>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</si>
  <si>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</si>
  <si>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</si>
  <si>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</si>
  <si>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</si>
  <si>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</si>
  <si>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</si>
  <si>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</si>
  <si>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</si>
  <si>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</si>
  <si>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</si>
  <si>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</si>
  <si>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</si>
  <si>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</si>
  <si>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</si>
  <si>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</si>
  <si>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</si>
  <si>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</si>
  <si>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</si>
  <si>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</si>
  <si>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</si>
  <si>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</si>
  <si>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</si>
  <si>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</si>
  <si>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</si>
  <si>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</si>
  <si>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</si>
  <si>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</si>
  <si>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</si>
  <si>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</si>
  <si>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</si>
  <si>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</si>
  <si>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</si>
  <si>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</si>
  <si>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</si>
  <si>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</si>
  <si>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</si>
  <si>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</si>
  <si>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</si>
  <si>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</si>
  <si>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</si>
  <si>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</si>
  <si>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</si>
  <si>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</si>
  <si>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</si>
  <si>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</si>
  <si>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</si>
  <si>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</si>
  <si>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</si>
  <si>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</si>
  <si>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</si>
  <si>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</si>
  <si>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</si>
  <si>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</si>
  <si>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</si>
  <si>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</si>
  <si>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</si>
  <si>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</si>
  <si>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</si>
  <si>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</si>
  <si>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</si>
  <si>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</si>
  <si>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</si>
  <si>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</si>
  <si>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</si>
  <si>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</si>
  <si>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</si>
  <si>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</si>
  <si>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</si>
  <si>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</si>
  <si>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</si>
  <si>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</si>
  <si>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</si>
  <si>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</si>
  <si>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</si>
  <si>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</si>
  <si>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</si>
  <si>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</si>
  <si>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</si>
  <si>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</si>
  <si>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</si>
  <si>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</si>
  <si>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</si>
  <si>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</si>
  <si>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</si>
  <si>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</si>
  <si>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</si>
  <si>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</si>
  <si>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</si>
  <si>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</si>
  <si>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</si>
  <si>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</si>
  <si>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</si>
  <si>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</si>
  <si>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</si>
  <si>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</si>
  <si>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</si>
  <si>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</si>
  <si>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</si>
  <si>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</si>
  <si>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</si>
  <si>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</si>
  <si>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</si>
  <si>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</si>
  <si>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</si>
  <si>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</si>
  <si>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</si>
  <si>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</si>
  <si>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</si>
  <si>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</si>
  <si>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</si>
  <si>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</si>
  <si>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</si>
  <si>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</si>
  <si>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</si>
  <si>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</si>
  <si>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</si>
  <si>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</si>
  <si>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</si>
  <si>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</si>
  <si>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</si>
  <si>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</si>
  <si>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</si>
  <si>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</si>
  <si>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</si>
  <si>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</si>
  <si>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</si>
  <si>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</si>
  <si>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</si>
  <si>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</si>
  <si>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</si>
  <si>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</si>
  <si>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</si>
  <si>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</si>
  <si>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</si>
  <si>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</si>
  <si>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</si>
  <si>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</si>
  <si>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</si>
  <si>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</si>
  <si>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</si>
  <si>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</si>
  <si>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</si>
  <si>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</si>
  <si>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</si>
  <si>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</si>
  <si>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</si>
  <si>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</si>
  <si>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</si>
  <si>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</si>
  <si>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</si>
  <si>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</si>
  <si>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</si>
  <si>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</si>
  <si>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</si>
  <si>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</si>
  <si>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</si>
  <si>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</si>
  <si>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</si>
  <si>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</si>
  <si>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</si>
  <si>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</si>
  <si>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</si>
  <si>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</si>
  <si>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</si>
  <si>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</si>
  <si>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</si>
  <si>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</si>
  <si>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</si>
  <si>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</si>
  <si>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</si>
  <si>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</si>
  <si>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</si>
  <si>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</si>
  <si>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</si>
  <si>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</si>
  <si>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</si>
  <si>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</si>
  <si>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</si>
  <si>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</si>
  <si>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</si>
  <si>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</si>
  <si>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</si>
  <si>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</si>
  <si>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</si>
  <si>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</si>
  <si>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</si>
  <si>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</si>
  <si>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</si>
  <si>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</si>
  <si>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</si>
  <si>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</si>
  <si>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</si>
  <si>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</si>
  <si>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</si>
  <si>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</si>
  <si>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</si>
  <si>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</si>
  <si>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</si>
  <si>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</si>
  <si>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</si>
  <si>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</si>
  <si>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</si>
  <si>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</si>
  <si>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</si>
  <si>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</si>
  <si>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</si>
  <si>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</si>
  <si>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</si>
  <si>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</si>
  <si>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</si>
  <si>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</si>
  <si>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</si>
  <si>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</si>
  <si>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</si>
  <si>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</si>
  <si>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</si>
  <si>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</si>
  <si>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</si>
  <si>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</si>
  <si>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</si>
  <si>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</si>
  <si>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</si>
  <si>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</si>
  <si>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</si>
  <si>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</si>
  <si>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</si>
  <si>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</si>
  <si>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</si>
  <si>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</si>
  <si>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</si>
  <si>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</si>
  <si>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</si>
  <si>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</si>
  <si>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</si>
  <si>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</si>
  <si>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</si>
  <si>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</si>
  <si>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</si>
  <si>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</si>
  <si>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</si>
  <si>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</si>
  <si>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</si>
  <si>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</si>
  <si>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</si>
  <si>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</si>
  <si>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</si>
  <si>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</si>
  <si>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</si>
  <si>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</si>
  <si>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</si>
  <si>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</si>
  <si>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</si>
  <si>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</si>
  <si>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</si>
  <si>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</si>
  <si>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</si>
  <si>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</si>
  <si>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</si>
  <si>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</si>
  <si>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</si>
  <si>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</si>
  <si>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</si>
  <si>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</si>
  <si>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</si>
  <si>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</si>
  <si>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</si>
  <si>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</si>
  <si>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</si>
  <si>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</si>
  <si>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</si>
  <si>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</si>
  <si>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</si>
  <si>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</si>
  <si>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</si>
  <si>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</si>
  <si>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</si>
  <si>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</si>
  <si>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</si>
  <si>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</si>
  <si>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</si>
  <si>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</si>
  <si>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</si>
  <si>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</si>
  <si>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</si>
  <si>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</si>
  <si>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</si>
  <si>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</si>
  <si>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</si>
  <si>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</si>
  <si>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</si>
  <si>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</si>
  <si>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</si>
  <si>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</si>
  <si>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</si>
  <si>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</si>
  <si>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</si>
  <si>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</si>
  <si>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</si>
  <si>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</si>
  <si>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</si>
  <si>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</si>
  <si>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</si>
  <si>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</si>
  <si>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</si>
  <si>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</si>
  <si>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</si>
  <si>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</si>
  <si>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</si>
  <si>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</si>
  <si>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</si>
  <si>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</si>
  <si>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</si>
  <si>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</si>
  <si>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</si>
  <si>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</si>
  <si>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</si>
  <si>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</si>
  <si>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</si>
  <si>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</si>
  <si>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</si>
  <si>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</si>
  <si>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</si>
  <si>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</si>
  <si>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</si>
  <si>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</si>
  <si>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</si>
  <si>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</si>
  <si>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</si>
  <si>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</si>
  <si>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</si>
  <si>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</si>
  <si>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</si>
  <si>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</si>
  <si>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</si>
  <si>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</si>
  <si>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</si>
  <si>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</si>
  <si>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</si>
  <si>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</si>
  <si>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</si>
  <si>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</si>
  <si>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</si>
  <si>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</si>
  <si>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</si>
  <si>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</si>
  <si>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</si>
  <si>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</si>
  <si>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</si>
  <si>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</si>
  <si>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</si>
  <si>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</si>
  <si>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</si>
  <si>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</si>
  <si>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</si>
  <si>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</si>
  <si>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</si>
  <si>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</si>
  <si>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</si>
  <si>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</si>
  <si>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</si>
  <si>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</si>
  <si>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</si>
  <si>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</si>
  <si>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</si>
  <si>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</si>
  <si>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</si>
  <si>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</si>
  <si>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</si>
  <si>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</si>
  <si>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</si>
  <si>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</si>
  <si>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</si>
  <si>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</si>
  <si>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</si>
  <si>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</si>
  <si>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</si>
  <si>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</si>
  <si>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</si>
  <si>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</si>
  <si>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</si>
  <si>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</si>
  <si>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</si>
  <si>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</si>
  <si>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</si>
  <si>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</si>
  <si>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</si>
  <si>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</si>
  <si>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</si>
  <si>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</si>
  <si>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</si>
  <si>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</si>
  <si>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</si>
  <si>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</si>
  <si>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</si>
  <si>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</si>
  <si>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</si>
  <si>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</si>
  <si>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</si>
  <si>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</si>
  <si>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</si>
  <si>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</si>
  <si>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</si>
  <si>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</si>
  <si>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</si>
  <si>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</si>
  <si>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</si>
  <si>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</si>
  <si>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</si>
  <si>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</si>
  <si>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</si>
  <si>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</si>
  <si>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</si>
  <si>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</si>
  <si>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</si>
  <si>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</si>
  <si>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</si>
  <si>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</si>
  <si>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</si>
  <si>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</si>
  <si>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</si>
  <si>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</si>
  <si>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</si>
  <si>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</si>
  <si>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</si>
  <si>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</si>
  <si>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</si>
  <si>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</si>
  <si>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</si>
  <si>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</si>
  <si>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</si>
  <si>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</si>
  <si>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</si>
  <si>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</si>
  <si>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</si>
  <si>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</si>
  <si>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</si>
  <si>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</si>
  <si>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</si>
  <si>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</si>
  <si>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</si>
  <si>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</si>
  <si>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</si>
  <si>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</si>
  <si>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</si>
  <si>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</si>
  <si>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</si>
  <si>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</si>
  <si>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</si>
  <si>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</si>
  <si>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</si>
  <si>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</si>
  <si>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</si>
  <si>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</si>
  <si>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</si>
  <si>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</si>
  <si>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</si>
  <si>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</si>
  <si>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</si>
  <si>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</si>
  <si>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</si>
  <si>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</si>
  <si>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</si>
  <si>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</si>
  <si>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</si>
  <si>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</si>
  <si>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</si>
  <si>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</si>
  <si>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</si>
  <si>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</si>
  <si>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</si>
  <si>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</si>
  <si>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</si>
  <si>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</si>
  <si>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</si>
  <si>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</si>
  <si>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</si>
  <si>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</si>
  <si>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</si>
  <si>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</si>
  <si>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</si>
  <si>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</si>
  <si>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</si>
  <si>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</si>
  <si>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</si>
  <si>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</si>
  <si>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</si>
  <si>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</si>
  <si>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</si>
  <si>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</si>
  <si>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</si>
  <si>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</si>
  <si>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</si>
  <si>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</si>
  <si>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</si>
  <si>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</si>
  <si>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</si>
  <si>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</si>
  <si>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</si>
  <si>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</si>
  <si>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</si>
  <si>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</si>
  <si>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</si>
  <si>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</si>
  <si>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</si>
  <si>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</si>
  <si>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</si>
  <si>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</si>
  <si>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</si>
  <si>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</si>
  <si>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</si>
  <si>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</si>
  <si>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</si>
  <si>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</si>
  <si>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</si>
  <si>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</si>
  <si>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</si>
  <si>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</si>
  <si>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</si>
  <si>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</si>
  <si>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</si>
  <si>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</si>
  <si>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</si>
  <si>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</si>
  <si>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</si>
  <si>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</si>
  <si>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</si>
  <si>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</si>
  <si>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</si>
  <si>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</si>
  <si>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</si>
  <si>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</si>
  <si>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</si>
  <si>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</si>
  <si>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</si>
  <si>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</si>
  <si>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</si>
  <si>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</si>
  <si>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</si>
  <si>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</si>
  <si>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</si>
  <si>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</si>
  <si>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</si>
  <si>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</si>
  <si>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</si>
  <si>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</si>
  <si>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</si>
  <si>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</si>
  <si>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</si>
  <si>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</si>
  <si>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</si>
  <si>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</si>
  <si>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</si>
  <si>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</si>
  <si>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</si>
  <si>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</si>
  <si>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</si>
  <si>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</si>
  <si>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</si>
  <si>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</si>
  <si>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</si>
  <si>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</si>
  <si>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</si>
  <si>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</si>
  <si>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</si>
  <si>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</si>
  <si>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</si>
  <si>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</si>
  <si>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</si>
  <si>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</si>
  <si>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</si>
  <si>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</si>
  <si>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</si>
  <si>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</si>
  <si>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</si>
  <si>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</si>
  <si>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</si>
  <si>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</si>
  <si>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</si>
  <si>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</si>
  <si>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</si>
  <si>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</si>
  <si>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</si>
  <si>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</si>
  <si>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</si>
  <si>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</si>
  <si>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</si>
  <si>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</si>
  <si>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</si>
  <si>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</si>
  <si>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</si>
  <si>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</si>
  <si>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</si>
  <si>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</si>
  <si>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</si>
  <si>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</si>
  <si>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</si>
  <si>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</si>
  <si>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</si>
  <si>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</si>
  <si>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</si>
  <si>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</si>
  <si>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</si>
  <si>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</si>
  <si>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</si>
  <si>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</si>
  <si>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</si>
  <si>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</si>
  <si>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</si>
  <si>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</si>
  <si>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</si>
  <si>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</si>
  <si>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</si>
  <si>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</si>
  <si>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</si>
  <si>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</si>
  <si>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</si>
  <si>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</si>
  <si>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</si>
  <si>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</si>
  <si>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</si>
  <si>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</si>
  <si>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</si>
  <si>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</si>
  <si>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</si>
  <si>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</si>
  <si>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</si>
  <si>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</si>
  <si>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</si>
  <si>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</si>
  <si>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</si>
  <si>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</si>
  <si>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</si>
  <si>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</si>
  <si>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</si>
  <si>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</si>
  <si>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</si>
  <si>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</si>
  <si>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</si>
  <si>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</si>
  <si>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</si>
  <si>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</si>
  <si>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</si>
  <si>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</si>
  <si>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</si>
  <si>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</si>
  <si>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</si>
  <si>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</si>
  <si>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</si>
  <si>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</si>
  <si>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</si>
  <si>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</si>
  <si>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</si>
  <si>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</si>
  <si>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</si>
  <si>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</si>
  <si>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</si>
  <si>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</si>
  <si>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</si>
  <si>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</si>
  <si>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</si>
  <si>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</si>
  <si>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</si>
  <si>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</si>
  <si>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</si>
  <si>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</si>
  <si>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</si>
  <si>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</si>
  <si>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</si>
  <si>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</si>
  <si>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</si>
  <si>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</si>
  <si>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</si>
  <si>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</si>
  <si>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</si>
  <si>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</si>
  <si>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</si>
  <si>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</si>
  <si>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</si>
  <si>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</si>
  <si>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</si>
  <si>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</si>
  <si>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</si>
  <si>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</si>
  <si>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</si>
  <si>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</si>
  <si>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</si>
  <si>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</si>
  <si>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</si>
  <si>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</si>
  <si>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</si>
  <si>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</si>
  <si>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</si>
  <si>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</si>
  <si>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</si>
  <si>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</si>
  <si>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</si>
  <si>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</si>
  <si>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</si>
  <si>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</si>
  <si>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</si>
  <si>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</si>
  <si>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</si>
  <si>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</si>
  <si>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</si>
  <si>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</si>
  <si>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</si>
  <si>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</si>
  <si>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</si>
  <si>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</si>
  <si>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</si>
  <si>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</si>
  <si>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</si>
  <si>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</si>
  <si>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</si>
  <si>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</si>
  <si>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</si>
  <si>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</si>
  <si>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</si>
  <si>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</si>
  <si>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</si>
  <si>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</si>
  <si>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</si>
  <si>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</si>
  <si>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</si>
  <si>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</si>
  <si>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</si>
  <si>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</si>
  <si>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</si>
  <si>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</si>
  <si>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</si>
  <si>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</si>
  <si>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</si>
  <si>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</si>
  <si>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</si>
  <si>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</si>
  <si>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</si>
  <si>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</si>
  <si>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</si>
  <si>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</si>
  <si>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</si>
  <si>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</si>
  <si>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</si>
  <si>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</si>
  <si>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</si>
  <si>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</si>
  <si>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</si>
  <si>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</si>
  <si>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</si>
  <si>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</si>
  <si>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</si>
  <si>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</si>
  <si>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</si>
  <si>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</si>
  <si>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</si>
  <si>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</si>
  <si>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</si>
  <si>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</si>
  <si>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</si>
  <si>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</si>
  <si>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</si>
  <si>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</si>
  <si>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</si>
  <si>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</si>
  <si>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</si>
  <si>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</si>
  <si>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</si>
  <si>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</si>
  <si>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</si>
  <si>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</si>
  <si>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</si>
  <si>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</si>
  <si>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</si>
  <si>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</si>
  <si>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</si>
  <si>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</si>
  <si>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</si>
  <si>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</si>
  <si>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</si>
  <si>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</si>
  <si>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</si>
  <si>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</si>
  <si>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</si>
  <si>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</si>
  <si>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</si>
  <si>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</si>
  <si>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</si>
  <si>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</si>
  <si>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</si>
  <si>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</si>
  <si>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</si>
  <si>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</si>
  <si>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</si>
  <si>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</si>
  <si>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</si>
  <si>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</si>
  <si>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</si>
  <si>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</si>
  <si>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</si>
  <si>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</si>
  <si>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</si>
  <si>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</si>
  <si>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</si>
  <si>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</si>
  <si>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</si>
  <si>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</si>
  <si>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</si>
  <si>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</si>
  <si>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</si>
  <si>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</si>
  <si>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</si>
  <si>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</si>
  <si>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</si>
  <si>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</si>
  <si>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</si>
  <si>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</si>
  <si>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</si>
  <si>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</si>
  <si>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</si>
  <si>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</si>
  <si>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</si>
  <si>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</si>
  <si>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</si>
  <si>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</si>
  <si>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</si>
  <si>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</si>
  <si>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</si>
  <si>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</si>
  <si>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</si>
  <si>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</si>
  <si>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</si>
  <si>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</si>
  <si>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</si>
  <si>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</si>
  <si>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</si>
  <si>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</si>
  <si>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</si>
  <si>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</si>
  <si>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</si>
  <si>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</si>
  <si>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</si>
  <si>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</si>
  <si>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</si>
  <si>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</si>
  <si>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</si>
  <si>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</si>
  <si>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</si>
  <si>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</si>
  <si>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</si>
  <si>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</si>
  <si>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</si>
  <si>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</si>
  <si>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</si>
  <si>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</si>
  <si>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</si>
  <si>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</si>
  <si>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</si>
  <si>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</si>
  <si>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</si>
  <si>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</si>
  <si>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</si>
  <si>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</si>
  <si>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</si>
  <si>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</si>
  <si>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</si>
  <si>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</si>
  <si>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</si>
  <si>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</si>
  <si>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</si>
  <si>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</si>
  <si>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</si>
  <si>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</si>
  <si>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</si>
  <si>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</si>
  <si>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</si>
  <si>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</si>
  <si>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</si>
  <si>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</si>
  <si>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</si>
  <si>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</si>
  <si>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</si>
  <si>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</si>
  <si>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</si>
  <si>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</si>
  <si>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</si>
  <si>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</si>
  <si>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</si>
  <si>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</si>
  <si>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</si>
  <si>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</si>
  <si>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</si>
  <si>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</si>
  <si>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</si>
  <si>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</si>
  <si>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</si>
  <si>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</si>
  <si>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</si>
  <si>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</si>
  <si>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</si>
  <si>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</si>
  <si>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</si>
  <si>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</si>
  <si>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</si>
  <si>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</si>
  <si>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</si>
  <si>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</si>
  <si>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</si>
  <si>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</si>
  <si>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</si>
  <si>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</si>
  <si>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</si>
  <si>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</si>
  <si>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</si>
  <si>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</si>
  <si>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</si>
  <si>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</si>
  <si>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</si>
  <si>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</si>
  <si>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</si>
  <si>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</si>
  <si>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</si>
  <si>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</si>
  <si>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</si>
  <si>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</si>
  <si>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</si>
  <si>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</si>
  <si>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</si>
  <si>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</si>
  <si>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</si>
  <si>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</si>
  <si>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</si>
  <si>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</si>
  <si>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</si>
  <si>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</si>
  <si>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</si>
  <si>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</si>
  <si>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</si>
  <si>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</si>
  <si>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</si>
  <si>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</si>
  <si>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</si>
  <si>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</si>
  <si>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</si>
  <si>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</si>
  <si>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</si>
  <si>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</si>
  <si>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</si>
  <si>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</si>
  <si>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</si>
  <si>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</si>
  <si>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</si>
  <si>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</si>
  <si>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</si>
  <si>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</si>
  <si>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</si>
  <si>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</si>
  <si>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</si>
  <si>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</si>
  <si>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</si>
  <si>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</si>
  <si>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</si>
  <si>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</si>
  <si>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</si>
  <si>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</si>
  <si>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</si>
  <si>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</si>
  <si>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</si>
  <si>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</si>
  <si>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</si>
  <si>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</si>
  <si>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</si>
  <si>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</si>
  <si>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</si>
  <si>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</si>
  <si>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</si>
  <si>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</si>
  <si>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</si>
  <si>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</si>
  <si>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</si>
  <si>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</si>
  <si>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</si>
  <si>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</si>
  <si>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</si>
  <si>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</si>
  <si>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</si>
  <si>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</si>
  <si>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</si>
  <si>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</si>
  <si>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</si>
  <si>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</si>
  <si>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</si>
  <si>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</si>
  <si>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</si>
  <si>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</si>
  <si>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</si>
  <si>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</si>
  <si>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</si>
  <si>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</si>
  <si>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</si>
  <si>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</si>
  <si>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</si>
  <si>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</si>
  <si>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</si>
  <si>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</si>
  <si>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</si>
  <si>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</si>
  <si>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</si>
  <si>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</si>
  <si>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</si>
  <si>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</si>
  <si>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</si>
  <si>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</si>
  <si>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</si>
  <si>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</si>
  <si>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</si>
  <si>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</si>
  <si>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</si>
  <si>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</si>
  <si>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</si>
  <si>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</si>
  <si>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</si>
  <si>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</si>
  <si>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</si>
  <si>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</si>
  <si>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</si>
  <si>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</si>
  <si>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</si>
  <si>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</si>
  <si>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</si>
  <si>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</si>
  <si>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</si>
  <si>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</si>
  <si>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</si>
  <si>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</si>
  <si>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</si>
  <si>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</si>
  <si>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</si>
  <si>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</si>
  <si>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</si>
  <si>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</si>
  <si>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</si>
  <si>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</si>
  <si>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</si>
  <si>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</si>
  <si>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</si>
  <si>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</si>
  <si>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</si>
  <si>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</si>
  <si>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</si>
  <si>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</si>
  <si>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</si>
  <si>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</si>
  <si>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</si>
  <si>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</si>
  <si>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</si>
  <si>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</si>
  <si>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</si>
  <si>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</si>
  <si>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</si>
  <si>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</si>
  <si>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</si>
  <si>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</si>
  <si>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</si>
  <si>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</si>
  <si>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</si>
  <si>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</si>
  <si>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</si>
  <si>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</si>
  <si>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</si>
  <si>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</si>
  <si>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</si>
  <si>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</si>
  <si>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</si>
  <si>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</si>
  <si>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</si>
  <si>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</si>
  <si>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</si>
  <si>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</si>
  <si>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</si>
  <si>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</si>
  <si>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</si>
  <si>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</si>
  <si>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</si>
  <si>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</si>
  <si>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</si>
  <si>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</si>
  <si>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</si>
  <si>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</si>
  <si>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</si>
  <si>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</si>
  <si>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</si>
  <si>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</si>
  <si>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</si>
  <si>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</si>
  <si>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</si>
  <si>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</si>
  <si>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</si>
  <si>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</si>
  <si>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</si>
  <si>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</si>
  <si>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</si>
  <si>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</si>
  <si>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</si>
  <si>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</si>
  <si>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</si>
  <si>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</si>
  <si>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</si>
  <si>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</si>
  <si>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</si>
  <si>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</si>
  <si>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</si>
  <si>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</si>
  <si>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</si>
  <si>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</si>
  <si>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</si>
  <si>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</si>
  <si>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</si>
  <si>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</si>
  <si>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</si>
  <si>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</si>
  <si>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</si>
  <si>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</si>
  <si>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</si>
  <si>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</si>
  <si>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</si>
  <si>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</si>
  <si>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</si>
  <si>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</si>
  <si>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</si>
  <si>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</si>
  <si>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</si>
  <si>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</si>
  <si>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</si>
  <si>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</si>
  <si>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</si>
  <si>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</si>
  <si>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</si>
  <si>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</si>
  <si>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</si>
  <si>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</si>
  <si>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</si>
  <si>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</si>
  <si>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</si>
  <si>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</si>
  <si>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</si>
  <si>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</si>
  <si>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</si>
  <si>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</si>
  <si>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</si>
  <si>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</si>
  <si>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</si>
  <si>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</si>
  <si>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</si>
  <si>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</si>
  <si>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</si>
  <si>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</si>
  <si>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</si>
  <si>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</si>
  <si>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</si>
  <si>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</si>
  <si>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</si>
  <si>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</si>
  <si>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</si>
  <si>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</si>
  <si>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</si>
  <si>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</si>
  <si>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</si>
  <si>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</si>
  <si>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</si>
  <si>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</si>
  <si>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</si>
  <si>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</si>
  <si>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</si>
  <si>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</si>
  <si>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</si>
  <si>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</si>
  <si>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</si>
  <si>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</si>
  <si>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</si>
  <si>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</si>
  <si>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</si>
  <si>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</si>
  <si>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</si>
  <si>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</si>
  <si>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</si>
  <si>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</si>
  <si>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</si>
  <si>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</si>
  <si>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</si>
  <si>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</si>
  <si>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</si>
  <si>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</si>
  <si>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</si>
  <si>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</si>
  <si>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</si>
  <si>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</si>
  <si>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</si>
  <si>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</si>
  <si>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</si>
  <si>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</si>
  <si>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</si>
  <si>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</si>
  <si>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</si>
  <si>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</si>
  <si>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</si>
  <si>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</si>
  <si>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</si>
  <si>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</si>
  <si>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</si>
  <si>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</si>
  <si>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</si>
  <si>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</si>
  <si>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</si>
  <si>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</si>
  <si>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</si>
  <si>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</si>
  <si>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</si>
  <si>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</si>
  <si>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</si>
  <si>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</si>
  <si>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</si>
  <si>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</si>
  <si>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</si>
  <si>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</si>
  <si>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</si>
  <si>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</si>
  <si>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</si>
  <si>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</si>
  <si>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</si>
  <si>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</si>
  <si>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</si>
  <si>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</si>
  <si>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</si>
  <si>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</si>
  <si>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</si>
  <si>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</si>
  <si>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</si>
  <si>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</si>
  <si>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</si>
  <si>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</si>
  <si>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</si>
  <si>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</si>
  <si>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</si>
  <si>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</si>
  <si>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</si>
  <si>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</si>
  <si>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</si>
  <si>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</si>
  <si>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</si>
  <si>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</si>
  <si>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</si>
  <si>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</si>
  <si>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</si>
  <si>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</si>
  <si>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</si>
  <si>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</si>
  <si>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</si>
  <si>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</si>
  <si>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</si>
  <si>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</si>
  <si>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</si>
  <si>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</si>
  <si>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</si>
  <si>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</si>
  <si>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</si>
  <si>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</si>
  <si>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</si>
  <si>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</si>
  <si>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</si>
  <si>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</si>
  <si>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</si>
  <si>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</si>
  <si>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</si>
  <si>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</si>
  <si>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</si>
  <si>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</si>
  <si>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</si>
  <si>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</si>
  <si>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</si>
  <si>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</si>
  <si>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</si>
  <si>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</si>
  <si>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</si>
  <si>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</si>
  <si>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</si>
  <si>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</si>
  <si>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</si>
  <si>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</si>
  <si>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</si>
  <si>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</si>
  <si>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</si>
  <si>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</si>
  <si>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</si>
  <si>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</si>
  <si>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</si>
  <si>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</si>
  <si>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</si>
  <si>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</si>
  <si>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</si>
  <si>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</si>
  <si>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</si>
  <si>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</si>
  <si>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</si>
  <si>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</si>
  <si>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</si>
  <si>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</si>
  <si>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</si>
  <si>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</si>
  <si>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</si>
  <si>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</si>
  <si>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</si>
  <si>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</si>
  <si>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</si>
  <si>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</si>
  <si>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</si>
  <si>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</si>
  <si>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</si>
  <si>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</si>
  <si>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</si>
  <si>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</si>
  <si>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</si>
  <si>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</si>
  <si>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</si>
  <si>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</si>
  <si>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</si>
  <si>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</si>
  <si>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</si>
  <si>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</si>
  <si>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</si>
  <si>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</si>
  <si>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</si>
  <si>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</si>
  <si>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</si>
  <si>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</si>
  <si>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</si>
  <si>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</si>
  <si>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</si>
  <si>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</si>
  <si>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</si>
  <si>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</si>
  <si>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</si>
  <si>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</si>
  <si>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</si>
  <si>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</si>
  <si>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</si>
  <si>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</si>
  <si>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</si>
  <si>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</si>
  <si>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</si>
  <si>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</si>
  <si>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</si>
  <si>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</si>
  <si>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</si>
  <si>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</si>
  <si>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</si>
  <si>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</si>
  <si>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</si>
  <si>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</si>
  <si>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</si>
  <si>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</si>
  <si>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</si>
  <si>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</si>
  <si>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</si>
  <si>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</si>
  <si>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</si>
  <si>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</si>
  <si>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</si>
  <si>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</si>
  <si>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</si>
  <si>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</si>
  <si>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</si>
  <si>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</si>
  <si>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</si>
  <si>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</si>
  <si>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</si>
  <si>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</si>
  <si>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</si>
  <si>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</si>
  <si>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</si>
  <si>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</si>
  <si>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</si>
  <si>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</si>
  <si>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</si>
  <si>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</si>
  <si>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</si>
  <si>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</si>
  <si>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</si>
  <si>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</si>
  <si>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</si>
  <si>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</si>
  <si>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</si>
  <si>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</si>
  <si>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</si>
  <si>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</si>
  <si>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</si>
  <si>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</si>
  <si>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</si>
  <si>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</si>
  <si>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</si>
  <si>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</si>
  <si>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</si>
  <si>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</si>
  <si>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</si>
  <si>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</si>
  <si>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</si>
  <si>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</si>
  <si>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</si>
  <si>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</si>
  <si>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</si>
  <si>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</si>
  <si>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</si>
  <si>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</si>
  <si>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</si>
  <si>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</si>
  <si>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</si>
  <si>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</si>
  <si>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</si>
  <si>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</si>
  <si>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</si>
  <si>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</si>
  <si>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</si>
  <si>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</si>
  <si>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</si>
  <si>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</si>
  <si>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</si>
  <si>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</si>
  <si>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</si>
  <si>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</si>
  <si>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</si>
  <si>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</si>
  <si>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</si>
  <si>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</si>
  <si>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</si>
  <si>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</si>
  <si>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</si>
  <si>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</si>
  <si>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</si>
  <si>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</si>
  <si>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</si>
  <si>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</si>
  <si>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</si>
  <si>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</si>
  <si>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</si>
  <si>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</si>
  <si>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</si>
  <si>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</si>
  <si>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</si>
  <si>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</si>
  <si>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</si>
  <si>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</si>
  <si>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</si>
  <si>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</si>
  <si>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</si>
  <si>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</si>
  <si>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</si>
  <si>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</si>
  <si>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</si>
  <si>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</si>
  <si>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</si>
  <si>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</si>
  <si>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</si>
  <si>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</si>
  <si>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</si>
  <si>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</si>
  <si>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</si>
  <si>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</si>
  <si>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</si>
  <si>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</si>
  <si>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</si>
  <si>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</si>
  <si>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</si>
  <si>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</si>
  <si>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</si>
  <si>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</si>
  <si>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</si>
  <si>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</si>
  <si>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</si>
  <si>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</si>
  <si>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</si>
  <si>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</si>
  <si>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</si>
  <si>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</si>
  <si>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</si>
  <si>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</si>
  <si>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</si>
  <si>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</si>
  <si>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</si>
  <si>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</si>
  <si>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</si>
  <si>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</si>
  <si>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</si>
  <si>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</si>
  <si>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</si>
  <si>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</si>
  <si>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</si>
  <si>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</si>
  <si>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</si>
  <si>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</si>
  <si>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</si>
  <si>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</si>
  <si>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</si>
  <si>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</si>
  <si>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</si>
  <si>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</si>
  <si>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</si>
  <si>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</si>
  <si>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</si>
  <si>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</si>
  <si>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</si>
  <si>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</si>
  <si>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</si>
  <si>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</si>
  <si>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</si>
  <si>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</si>
  <si>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</si>
  <si>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</si>
  <si>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</si>
  <si>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</si>
  <si>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</si>
  <si>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</si>
  <si>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</si>
  <si>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</si>
  <si>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</si>
  <si>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</si>
  <si>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</si>
  <si>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</si>
  <si>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</si>
  <si>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</si>
  <si>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</si>
  <si>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</si>
  <si>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</si>
  <si>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</si>
  <si>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</si>
  <si>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</si>
  <si>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</si>
  <si>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</si>
  <si>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</si>
  <si>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</si>
  <si>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</si>
  <si>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</si>
  <si>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</si>
  <si>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</si>
  <si>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</si>
  <si>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</si>
  <si>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</si>
  <si>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</si>
  <si>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</si>
  <si>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</si>
  <si>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</si>
  <si>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</si>
  <si>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</si>
  <si>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</si>
  <si>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</si>
  <si>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</si>
  <si>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</si>
  <si>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</si>
  <si>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</si>
  <si>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</si>
  <si>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</si>
  <si>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</si>
  <si>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</si>
  <si>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</si>
  <si>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</si>
  <si>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</si>
  <si>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</si>
  <si>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</si>
  <si>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</si>
  <si>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</si>
  <si>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</si>
  <si>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</si>
  <si>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</si>
  <si>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</si>
  <si>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</si>
  <si>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</si>
  <si>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</si>
  <si>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</si>
  <si>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</si>
  <si>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</si>
  <si>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</si>
  <si>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</si>
  <si>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</si>
  <si>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</si>
  <si>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</si>
  <si>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</si>
  <si>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</si>
  <si>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</si>
  <si>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</si>
  <si>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</si>
  <si>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</si>
  <si>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</si>
  <si>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</si>
  <si>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</si>
  <si>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</si>
  <si>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</si>
  <si>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</si>
  <si>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</si>
  <si>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</si>
  <si>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</si>
  <si>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</si>
  <si>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</si>
  <si>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</si>
  <si>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</si>
  <si>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</si>
  <si>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</si>
  <si>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</si>
  <si>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</si>
  <si>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</si>
  <si>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</si>
  <si>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</si>
  <si>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</si>
  <si>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</si>
  <si>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</si>
  <si>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</si>
  <si>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</si>
  <si>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</si>
  <si>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</si>
  <si>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</si>
  <si>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</si>
  <si>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</si>
  <si>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</si>
  <si>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</si>
  <si>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</si>
  <si>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</si>
  <si>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</si>
  <si>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</si>
  <si>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</si>
  <si>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</si>
  <si>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</si>
  <si>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</si>
  <si>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</si>
  <si>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</si>
  <si>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</si>
  <si>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</si>
  <si>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</si>
  <si>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</si>
  <si>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</si>
  <si>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</si>
  <si>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</si>
  <si>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</si>
  <si>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</si>
  <si>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</si>
  <si>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</si>
  <si>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</si>
  <si>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</si>
  <si>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</si>
  <si>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</si>
  <si>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</si>
  <si>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</si>
  <si>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</si>
  <si>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</si>
  <si>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</si>
  <si>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</si>
  <si>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</si>
  <si>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</si>
  <si>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</si>
  <si>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</si>
  <si>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</si>
  <si>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</si>
  <si>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</si>
  <si>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</si>
  <si>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</si>
  <si>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</si>
  <si>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</si>
  <si>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</si>
  <si>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</si>
  <si>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</si>
  <si>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</si>
  <si>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</si>
  <si>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</si>
  <si>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</si>
  <si>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</si>
  <si>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</si>
  <si>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</si>
  <si>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</si>
  <si>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</si>
  <si>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</si>
  <si>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</si>
  <si>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</si>
  <si>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</si>
  <si>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</si>
  <si>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</si>
  <si>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</si>
  <si>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</si>
  <si>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</si>
  <si>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</si>
  <si>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</si>
  <si>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</si>
  <si>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</si>
  <si>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</si>
  <si>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</si>
  <si>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</si>
  <si>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</si>
  <si>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</si>
  <si>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</si>
  <si>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</si>
  <si>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</si>
  <si>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</si>
  <si>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</si>
  <si>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</si>
  <si>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</si>
  <si>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</si>
  <si>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</si>
  <si>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</si>
  <si>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</si>
  <si>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</si>
  <si>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</si>
  <si>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</si>
  <si>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</si>
  <si>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</si>
  <si>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</si>
  <si>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</si>
  <si>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</si>
  <si>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</si>
  <si>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</si>
  <si>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</si>
  <si>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</si>
  <si>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</si>
  <si>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</si>
  <si>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</si>
  <si>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</si>
  <si>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</si>
  <si>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</si>
  <si>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</si>
  <si>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</si>
  <si>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</si>
  <si>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</si>
  <si>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</si>
  <si>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</si>
  <si>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</si>
  <si>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</si>
  <si>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</si>
  <si>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</si>
  <si>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</si>
  <si>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</si>
  <si>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</si>
  <si>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</si>
  <si>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</si>
  <si>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</si>
  <si>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</si>
  <si>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</si>
  <si>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</si>
  <si>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</si>
  <si>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</si>
  <si>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</si>
  <si>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</si>
  <si>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</si>
  <si>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</si>
  <si>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</si>
  <si>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</si>
  <si>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</si>
  <si>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</si>
  <si>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</si>
  <si>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</si>
  <si>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</si>
  <si>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</si>
  <si>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</si>
  <si>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</si>
  <si>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</si>
  <si>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</si>
  <si>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</si>
  <si>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</si>
  <si>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</si>
  <si>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</si>
  <si>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</si>
  <si>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</si>
  <si>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</si>
  <si>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</si>
  <si>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</si>
  <si>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</si>
  <si>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</si>
  <si>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</si>
  <si>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</si>
  <si>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</si>
  <si>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</si>
  <si>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</si>
  <si>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</si>
  <si>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</si>
  <si>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</si>
  <si>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</si>
  <si>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</si>
  <si>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</si>
  <si>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</si>
  <si>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</si>
  <si>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</si>
  <si>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</si>
  <si>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</si>
  <si>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</si>
  <si>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</si>
  <si>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</si>
  <si>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</si>
  <si>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</si>
  <si>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</si>
  <si>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</si>
  <si>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</si>
  <si>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</si>
  <si>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</si>
  <si>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</si>
  <si>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</si>
  <si>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</si>
  <si>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</si>
  <si>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</si>
  <si>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</si>
  <si>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</si>
  <si>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</si>
  <si>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</si>
  <si>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</si>
  <si>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</si>
  <si>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</si>
  <si>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</si>
  <si>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</si>
  <si>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</si>
  <si>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</si>
  <si>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</si>
  <si>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</si>
  <si>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</si>
  <si>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</si>
  <si>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</si>
  <si>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</si>
  <si>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</si>
  <si>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</si>
  <si>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</si>
  <si>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</si>
  <si>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</si>
  <si>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</si>
  <si>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</si>
  <si>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</si>
  <si>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</si>
  <si>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</si>
  <si>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</si>
  <si>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</si>
  <si>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</si>
  <si>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</si>
  <si>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</si>
  <si>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</si>
  <si>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</si>
  <si>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</si>
  <si>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</si>
  <si>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</si>
  <si>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</si>
  <si>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</si>
  <si>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</si>
  <si>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</si>
  <si>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</si>
  <si>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</si>
  <si>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</si>
  <si>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</si>
  <si>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</si>
  <si>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</si>
  <si>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</si>
  <si>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</si>
  <si>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</si>
  <si>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</si>
  <si>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</si>
  <si>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</si>
  <si>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</si>
  <si>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</si>
  <si>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</si>
  <si>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</si>
  <si>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</si>
  <si>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</si>
  <si>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</si>
  <si>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</si>
  <si>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</si>
  <si>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</si>
  <si>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</si>
  <si>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</si>
  <si>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</si>
  <si>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</si>
  <si>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</si>
  <si>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</si>
  <si>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</si>
  <si>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</si>
  <si>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</si>
  <si>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</si>
  <si>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</si>
  <si>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</si>
  <si>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</si>
  <si>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</si>
  <si>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</si>
  <si>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</si>
  <si>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</si>
  <si>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</si>
  <si>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</si>
  <si>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</si>
  <si>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</si>
  <si>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</si>
  <si>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</si>
  <si>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</si>
  <si>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</si>
  <si>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</si>
  <si>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</si>
  <si>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</si>
  <si>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</si>
  <si>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</si>
  <si>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</si>
  <si>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</si>
  <si>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</si>
  <si>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</si>
  <si>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</si>
  <si>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</si>
  <si>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</si>
  <si>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</si>
  <si>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</si>
  <si>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</si>
  <si>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</si>
  <si>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</si>
  <si>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</si>
  <si>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</si>
  <si>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</si>
  <si>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</si>
  <si>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</si>
  <si>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</si>
  <si>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</si>
  <si>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</si>
  <si>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</si>
  <si>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</si>
  <si>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</si>
  <si>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</si>
  <si>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</si>
  <si>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</si>
  <si>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</si>
  <si>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</si>
  <si>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</si>
  <si>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</si>
  <si>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</si>
  <si>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</si>
  <si>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</si>
  <si>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</si>
  <si>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</si>
  <si>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</si>
  <si>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</si>
  <si>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</si>
  <si>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</si>
  <si>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</si>
  <si>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</si>
  <si>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</si>
  <si>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</si>
  <si>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</si>
  <si>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</si>
  <si>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</si>
  <si>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</si>
  <si>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</si>
  <si>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</si>
  <si>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</si>
  <si>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</si>
  <si>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</si>
  <si>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</si>
  <si>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</si>
  <si>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</si>
  <si>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</si>
  <si>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</si>
  <si>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</si>
  <si>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</si>
  <si>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</si>
  <si>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</si>
  <si>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</si>
  <si>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</si>
  <si>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</si>
  <si>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</si>
  <si>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</si>
  <si>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</si>
  <si>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</si>
  <si>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</si>
  <si>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</si>
  <si>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</si>
  <si>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</si>
  <si>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</si>
  <si>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</si>
  <si>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</si>
  <si>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</si>
  <si>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</si>
  <si>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</si>
  <si>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</si>
  <si>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</si>
  <si>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</si>
  <si>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</si>
  <si>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</si>
  <si>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</si>
  <si>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</si>
  <si>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</si>
  <si>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</si>
  <si>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</si>
  <si>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</si>
  <si>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</si>
  <si>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</si>
  <si>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</si>
  <si>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</si>
  <si>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</si>
  <si>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</si>
  <si>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</si>
  <si>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</si>
  <si>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</si>
  <si>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</si>
  <si>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</si>
  <si>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</si>
  <si>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</si>
  <si>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</si>
  <si>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</si>
  <si>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</si>
  <si>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</si>
  <si>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</si>
  <si>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</si>
  <si>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</si>
  <si>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</si>
  <si>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</si>
  <si>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</si>
  <si>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</si>
  <si>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</si>
  <si>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</si>
  <si>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</si>
  <si>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</si>
  <si>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</si>
  <si>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</si>
  <si>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</si>
  <si>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</si>
  <si>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</si>
  <si>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</si>
  <si>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</si>
  <si>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</si>
  <si>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</si>
  <si>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</si>
  <si>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</si>
  <si>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</si>
  <si>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</si>
  <si>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</si>
  <si>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</si>
  <si>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</si>
  <si>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</si>
  <si>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</si>
  <si>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</si>
  <si>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</si>
  <si>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</si>
  <si>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</si>
  <si>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</si>
  <si>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</si>
  <si>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</si>
  <si>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</si>
  <si>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</si>
  <si>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</si>
  <si>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</si>
  <si>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</si>
  <si>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</si>
  <si>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</si>
  <si>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</si>
  <si>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</si>
  <si>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</si>
  <si>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</si>
  <si>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</si>
  <si>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</si>
  <si>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</si>
  <si>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</si>
  <si>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</si>
  <si>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</si>
  <si>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</si>
  <si>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</si>
  <si>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</si>
  <si>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</si>
  <si>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</si>
  <si>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</si>
  <si>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</si>
  <si>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</si>
  <si>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</si>
  <si>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</si>
  <si>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</si>
  <si>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</si>
  <si>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</si>
  <si>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</si>
  <si>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</si>
  <si>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</si>
  <si>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</si>
  <si>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</si>
  <si>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</si>
  <si>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</si>
  <si>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</si>
  <si>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</si>
  <si>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</si>
  <si>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</si>
  <si>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</si>
  <si>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</si>
  <si>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</si>
  <si>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</si>
  <si>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</si>
  <si>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</si>
  <si>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</si>
  <si>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</si>
  <si>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</si>
  <si>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</si>
  <si>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</si>
  <si>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</si>
  <si>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</si>
  <si>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</si>
  <si>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</si>
  <si>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</si>
  <si>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</si>
  <si>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</si>
  <si>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</si>
  <si>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</si>
  <si>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</si>
  <si>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</si>
  <si>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</si>
  <si>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</si>
  <si>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</si>
  <si>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</si>
  <si>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</si>
  <si>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</si>
  <si>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</si>
  <si>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</si>
  <si>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</si>
  <si>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</si>
  <si>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</si>
  <si>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</si>
  <si>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</si>
  <si>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</si>
  <si>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</si>
  <si>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</si>
  <si>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</si>
  <si>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</si>
  <si>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</si>
  <si>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</si>
  <si>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</si>
  <si>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</si>
  <si>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</si>
  <si>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</si>
  <si>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</si>
  <si>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</si>
  <si>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</si>
  <si>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</si>
  <si>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</si>
  <si>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</si>
  <si>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</si>
  <si>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</si>
  <si>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</si>
  <si>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</si>
  <si>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</si>
  <si>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</si>
  <si>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</si>
  <si>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</si>
  <si>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</si>
  <si>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</si>
  <si>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</si>
  <si>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</si>
  <si>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</si>
  <si>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</si>
  <si>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</si>
  <si>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</si>
  <si>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</si>
  <si>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</si>
  <si>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</si>
  <si>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</si>
  <si>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</si>
  <si>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</si>
  <si>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</si>
  <si>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</si>
  <si>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</si>
  <si>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</si>
  <si>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</si>
  <si>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</si>
  <si>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</si>
  <si>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</si>
  <si>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</si>
  <si>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</si>
  <si>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</si>
  <si>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</si>
  <si>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</si>
  <si>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</si>
  <si>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</si>
  <si>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</si>
  <si>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</si>
  <si>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</si>
  <si>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</si>
  <si>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</si>
  <si>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</si>
  <si>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</si>
  <si>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</si>
  <si>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</si>
  <si>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</si>
  <si>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</si>
  <si>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</si>
  <si>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</si>
  <si>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</si>
  <si>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</si>
  <si>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</si>
  <si>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</si>
  <si>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</si>
  <si>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</si>
  <si>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</si>
  <si>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</si>
  <si>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</si>
  <si>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</si>
  <si>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</si>
  <si>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</si>
  <si>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</si>
  <si>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</si>
  <si>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</si>
  <si>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</si>
  <si>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</si>
  <si>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</si>
  <si>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</si>
  <si>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</si>
  <si>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</si>
  <si>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</si>
  <si>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</si>
  <si>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</si>
  <si>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</si>
  <si>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</si>
  <si>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</si>
  <si>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</si>
  <si>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</si>
  <si>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</si>
  <si>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</si>
  <si>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</si>
  <si>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</si>
  <si>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</si>
  <si>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</si>
  <si>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</si>
  <si>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</si>
  <si>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</si>
  <si>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</si>
  <si>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</si>
  <si>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</si>
  <si>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</si>
  <si>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</si>
  <si>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</si>
  <si>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</si>
  <si>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</si>
  <si>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</si>
  <si>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</si>
  <si>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</si>
  <si>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</si>
  <si>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</si>
  <si>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</si>
  <si>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</si>
  <si>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</si>
  <si>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</si>
  <si>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</si>
  <si>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</si>
  <si>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</si>
  <si>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</si>
  <si>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</si>
  <si>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</si>
  <si>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</si>
  <si>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</si>
  <si>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</si>
  <si>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</si>
  <si>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</si>
  <si>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</si>
  <si>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</si>
  <si>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</si>
  <si>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</si>
  <si>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</si>
  <si>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</si>
  <si>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</si>
  <si>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</si>
  <si>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</si>
  <si>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</si>
  <si>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</si>
  <si>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</si>
  <si>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</si>
  <si>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</si>
  <si>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</si>
  <si>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</si>
  <si>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</si>
  <si>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</si>
  <si>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</si>
  <si>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</si>
  <si>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</si>
  <si>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</si>
  <si>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</si>
  <si>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</si>
  <si>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</si>
  <si>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</si>
  <si>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</si>
  <si>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</si>
  <si>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</si>
  <si>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</si>
  <si>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</si>
  <si>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</si>
  <si>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</si>
  <si>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</si>
  <si>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</si>
  <si>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</si>
  <si>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</si>
  <si>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</si>
  <si>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</si>
  <si>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</si>
  <si>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</si>
  <si>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</si>
  <si>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</si>
  <si>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</si>
  <si>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</si>
  <si>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</si>
  <si>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</si>
  <si>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</si>
  <si>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</si>
  <si>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</si>
  <si>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</si>
  <si>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</si>
  <si>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</si>
  <si>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</si>
  <si>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</si>
  <si>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</si>
  <si>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</si>
  <si>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</si>
  <si>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</si>
  <si>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</si>
  <si>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</si>
  <si>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</si>
  <si>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</si>
  <si>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</si>
  <si>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</si>
  <si>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</si>
  <si>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</si>
  <si>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</si>
  <si>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</si>
  <si>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</si>
  <si>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</si>
  <si>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</si>
  <si>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</si>
  <si>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</si>
  <si>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</si>
  <si>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</si>
  <si>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</si>
  <si>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</si>
  <si>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</si>
  <si>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</si>
  <si>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</si>
  <si>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</si>
  <si>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</si>
  <si>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</si>
  <si>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</si>
  <si>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</si>
  <si>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</si>
  <si>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</si>
  <si>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</si>
  <si>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</si>
  <si>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</si>
  <si>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</si>
  <si>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</si>
  <si>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</si>
  <si>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</si>
  <si>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</si>
  <si>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</si>
  <si>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</si>
  <si>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</si>
  <si>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</si>
  <si>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</si>
  <si>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</si>
  <si>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</si>
  <si>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</si>
  <si>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</si>
  <si>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</si>
  <si>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</si>
  <si>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</si>
  <si>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</si>
  <si>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</si>
  <si>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</si>
  <si>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</si>
  <si>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</si>
  <si>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</si>
  <si>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</si>
  <si>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</si>
  <si>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</si>
  <si>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</si>
  <si>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</si>
  <si>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</si>
  <si>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</si>
  <si>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</si>
  <si>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</si>
  <si>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</si>
  <si>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</si>
  <si>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</si>
  <si>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</si>
  <si>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</si>
  <si>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</si>
  <si>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</si>
  <si>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</si>
  <si>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</si>
  <si>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</si>
  <si>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</si>
  <si>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</si>
  <si>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</si>
  <si>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</si>
  <si>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</si>
  <si>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</si>
  <si>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</si>
  <si>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</si>
  <si>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</si>
  <si>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</si>
  <si>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</si>
  <si>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</si>
  <si>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</si>
  <si>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</si>
  <si>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</si>
  <si>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</si>
  <si>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</si>
  <si>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</si>
  <si>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</si>
  <si>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</si>
  <si>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</si>
  <si>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</si>
  <si>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</si>
  <si>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</si>
  <si>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</si>
  <si>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</si>
  <si>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</si>
  <si>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</si>
  <si>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</si>
  <si>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</si>
  <si>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</si>
  <si>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</si>
  <si>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</si>
  <si>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</si>
  <si>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</si>
  <si>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</si>
  <si>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</si>
  <si>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</si>
  <si>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</si>
  <si>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</si>
  <si>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</si>
  <si>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</si>
  <si>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</si>
  <si>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</si>
  <si>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</si>
  <si>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</si>
  <si>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</si>
  <si>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</si>
  <si>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</si>
  <si>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</si>
  <si>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</si>
  <si>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</si>
  <si>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</si>
  <si>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</si>
  <si>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</si>
  <si>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</si>
  <si>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</si>
  <si>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</si>
  <si>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</si>
  <si>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</si>
  <si>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</si>
  <si>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</si>
  <si>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</si>
  <si>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</si>
  <si>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</si>
  <si>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</si>
  <si>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</si>
  <si>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</si>
  <si>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</si>
  <si>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</si>
  <si>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</si>
  <si>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</si>
  <si>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</si>
  <si>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</si>
  <si>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</si>
  <si>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</si>
  <si>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</si>
  <si>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</si>
  <si>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</si>
  <si>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</si>
  <si>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</si>
  <si>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</si>
  <si>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</si>
  <si>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</si>
  <si>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</si>
  <si>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</si>
  <si>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</si>
  <si>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</si>
  <si>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</si>
  <si>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</si>
  <si>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</si>
  <si>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</si>
  <si>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</si>
  <si>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</si>
  <si>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</si>
  <si>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</si>
  <si>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</si>
  <si>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</si>
  <si>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</si>
  <si>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</si>
  <si>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</si>
  <si>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</si>
  <si>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</si>
  <si>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</si>
  <si>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</si>
  <si>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</si>
  <si>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</si>
  <si>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</si>
  <si>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</si>
  <si>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</si>
  <si>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</si>
  <si>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</si>
  <si>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</si>
  <si>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</si>
  <si>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</si>
  <si>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</si>
  <si>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</si>
  <si>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</si>
  <si>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</si>
  <si>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</si>
  <si>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</si>
  <si>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</si>
  <si>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</si>
  <si>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</si>
  <si>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</si>
  <si>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</si>
  <si>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</si>
  <si>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</si>
  <si>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</si>
  <si>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</si>
  <si>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</si>
  <si>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</si>
  <si>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</si>
  <si>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</si>
  <si>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</si>
  <si>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</si>
  <si>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</si>
  <si>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</si>
  <si>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</si>
  <si>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</si>
  <si>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</si>
  <si>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</si>
  <si>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</si>
  <si>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</si>
  <si>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</si>
  <si>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</si>
  <si>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</si>
  <si>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</si>
  <si>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</si>
  <si>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</si>
  <si>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</si>
  <si>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</si>
  <si>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</si>
  <si>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</si>
  <si>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</si>
  <si>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</si>
  <si>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</si>
  <si>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</si>
  <si>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</si>
  <si>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</si>
  <si>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</si>
  <si>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</si>
  <si>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</si>
  <si>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</si>
  <si>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</si>
  <si>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</si>
  <si>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</si>
  <si>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</si>
  <si>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</si>
  <si>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</si>
  <si>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</si>
  <si>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</si>
  <si>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</si>
  <si>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</si>
  <si>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</si>
  <si>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</si>
  <si>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</si>
  <si>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</si>
  <si>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</si>
  <si>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</si>
  <si>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</si>
  <si>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</si>
  <si>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</si>
  <si>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</si>
  <si>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</si>
  <si>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</si>
  <si>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</si>
  <si>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</si>
  <si>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</si>
  <si>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</si>
  <si>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</si>
  <si>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</si>
  <si>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</si>
  <si>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</si>
  <si>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</si>
  <si>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</si>
  <si>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</si>
  <si>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</si>
  <si>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</si>
  <si>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</si>
  <si>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</si>
  <si>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</si>
  <si>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</si>
  <si>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</si>
  <si>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</si>
  <si>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</si>
  <si>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</si>
  <si>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</si>
  <si>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</si>
  <si>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</si>
  <si>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</si>
  <si>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</si>
  <si>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</si>
  <si>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</si>
  <si>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</si>
  <si>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</si>
  <si>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</si>
  <si>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</si>
  <si>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</si>
  <si>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</si>
  <si>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</si>
  <si>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</si>
  <si>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</si>
  <si>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</si>
  <si>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</si>
  <si>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</si>
  <si>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</si>
  <si>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</si>
  <si>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</si>
  <si>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</si>
  <si>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</si>
  <si>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</si>
  <si>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</si>
  <si>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</si>
  <si>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</si>
  <si>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</si>
  <si>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</si>
  <si>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</si>
  <si>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</si>
  <si>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</si>
  <si>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</si>
  <si>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</si>
  <si>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</si>
  <si>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</si>
  <si>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</si>
  <si>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</si>
  <si>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</si>
  <si>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</si>
  <si>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</si>
  <si>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</si>
  <si>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</si>
  <si>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</si>
  <si>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</si>
  <si>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</si>
  <si>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</si>
  <si>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</si>
  <si>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</si>
  <si>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</si>
  <si>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</si>
  <si>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</si>
  <si>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</si>
  <si>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</si>
  <si>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</si>
  <si>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</si>
  <si>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</si>
  <si>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</si>
  <si>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</si>
  <si>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</si>
  <si>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</si>
  <si>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</si>
  <si>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</si>
  <si>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</si>
  <si>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</si>
  <si>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</si>
  <si>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</si>
  <si>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</si>
  <si>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</si>
  <si>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</si>
  <si>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</si>
  <si>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</si>
  <si>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</si>
  <si>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</si>
  <si>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</si>
  <si>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</si>
  <si>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</si>
  <si>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</si>
  <si>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</si>
  <si>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</si>
  <si>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</si>
  <si>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</si>
  <si>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</si>
  <si>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</si>
  <si>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</si>
  <si>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</si>
  <si>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</si>
  <si>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</si>
  <si>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</si>
  <si>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</si>
  <si>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</si>
  <si>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</si>
  <si>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</si>
  <si>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</si>
  <si>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</si>
  <si>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</si>
  <si>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</si>
  <si>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</si>
  <si>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</si>
  <si>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</si>
  <si>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</si>
  <si>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</si>
  <si>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</si>
  <si>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</si>
  <si>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</si>
  <si>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</si>
  <si>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</si>
  <si>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</si>
  <si>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</si>
  <si>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</si>
  <si>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</si>
  <si>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</si>
  <si>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</si>
  <si>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</si>
  <si>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</si>
  <si>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</si>
  <si>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</si>
  <si>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</si>
  <si>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</si>
  <si>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</si>
  <si>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</si>
  <si>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</si>
  <si>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</si>
  <si>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</si>
  <si>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</si>
  <si>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</si>
  <si>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</si>
  <si>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</si>
  <si>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</si>
  <si>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</si>
  <si>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</si>
  <si>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</si>
  <si>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</si>
  <si>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</si>
  <si>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</si>
  <si>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</si>
  <si>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</si>
  <si>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</si>
  <si>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</si>
  <si>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</si>
  <si>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</si>
  <si>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</si>
  <si>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</si>
  <si>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</si>
  <si>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</si>
  <si>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</si>
  <si>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</si>
  <si>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</si>
  <si>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</si>
  <si>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</si>
  <si>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</si>
  <si>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</si>
  <si>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</si>
  <si>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</si>
  <si>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</si>
  <si>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</si>
  <si>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</si>
  <si>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</si>
  <si>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</si>
  <si>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</si>
  <si>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</si>
  <si>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</si>
  <si>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</si>
  <si>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</si>
  <si>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</si>
  <si>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</si>
  <si>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</si>
  <si>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</si>
  <si>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</si>
  <si>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</si>
  <si>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</si>
  <si>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</si>
  <si>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</si>
  <si>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</si>
  <si>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</si>
  <si>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</si>
  <si>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</si>
  <si>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</si>
  <si>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</si>
  <si>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</si>
  <si>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</si>
  <si>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</si>
  <si>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</si>
  <si>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</si>
  <si>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</si>
  <si>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</si>
  <si>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</si>
  <si>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</si>
  <si>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</si>
  <si>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</si>
  <si>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</si>
  <si>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</si>
  <si>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</si>
  <si>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</si>
  <si>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</si>
  <si>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</si>
  <si>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</si>
  <si>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</si>
  <si>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</si>
  <si>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</si>
  <si>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</si>
  <si>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</si>
  <si>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</si>
  <si>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</si>
  <si>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</si>
  <si>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</si>
  <si>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</si>
  <si>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</si>
  <si>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</si>
  <si>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</si>
  <si>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</si>
  <si>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</si>
  <si>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</si>
  <si>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</si>
  <si>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</si>
  <si>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</si>
  <si>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</si>
  <si>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</si>
  <si>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</si>
  <si>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</si>
  <si>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</si>
  <si>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</si>
  <si>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</si>
  <si>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</si>
  <si>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</si>
  <si>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</si>
  <si>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</si>
  <si>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</si>
  <si>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</si>
  <si>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</si>
  <si>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</si>
  <si>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</si>
  <si>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</si>
  <si>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</si>
  <si>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</si>
  <si>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</si>
  <si>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</si>
  <si>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</si>
  <si>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</si>
  <si>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</si>
  <si>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</si>
  <si>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</si>
  <si>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</si>
  <si>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</si>
  <si>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</si>
  <si>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</si>
  <si>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</si>
  <si>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</si>
  <si>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</si>
  <si>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</si>
  <si>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</si>
  <si>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</si>
  <si>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</si>
  <si>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</si>
  <si>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</si>
  <si>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</si>
  <si>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</si>
  <si>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</si>
  <si>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</si>
  <si>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</si>
  <si>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</si>
  <si>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</si>
  <si>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</si>
  <si>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</si>
  <si>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</si>
  <si>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</si>
  <si>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</si>
  <si>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</si>
  <si>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</si>
  <si>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</si>
  <si>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</si>
  <si>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</si>
  <si>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</si>
  <si>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</si>
  <si>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</si>
  <si>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</si>
  <si>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</si>
  <si>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</si>
  <si>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</si>
  <si>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</si>
  <si>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</si>
  <si>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</si>
  <si>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</si>
  <si>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</si>
  <si>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</si>
  <si>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</si>
  <si>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</si>
  <si>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</si>
  <si>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</si>
  <si>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</si>
  <si>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</si>
  <si>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</si>
  <si>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</si>
  <si>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</si>
  <si>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</si>
  <si>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</si>
  <si>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</si>
  <si>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</si>
  <si>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</si>
  <si>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</si>
  <si>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</si>
  <si>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</si>
  <si>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</si>
  <si>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</si>
  <si>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</si>
  <si>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</si>
  <si>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</si>
  <si>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</si>
  <si>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</si>
  <si>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</si>
  <si>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</si>
  <si>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</si>
  <si>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</si>
  <si>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</si>
  <si>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</si>
  <si>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</si>
  <si>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</si>
  <si>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</si>
  <si>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</si>
  <si>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</si>
  <si>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</si>
  <si>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</si>
  <si>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</si>
  <si>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</si>
  <si>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</si>
  <si>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</si>
  <si>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</si>
  <si>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</si>
  <si>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</si>
  <si>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</si>
  <si>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</si>
  <si>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</si>
  <si>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</si>
  <si>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</si>
  <si>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</si>
  <si>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</si>
  <si>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</si>
  <si>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</si>
  <si>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</si>
  <si>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</si>
  <si>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</si>
  <si>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</si>
  <si>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</si>
  <si>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</si>
  <si>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</si>
  <si>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</si>
  <si>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</si>
  <si>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</si>
  <si>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</si>
  <si>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</si>
  <si>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</si>
  <si>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</si>
  <si>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</si>
  <si>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</si>
  <si>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</si>
  <si>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</si>
  <si>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</si>
  <si>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</si>
  <si>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</si>
  <si>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</si>
  <si>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</si>
  <si>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</si>
  <si>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</si>
  <si>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</si>
  <si>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</si>
  <si>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</si>
  <si>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</si>
  <si>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</si>
  <si>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</si>
  <si>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</si>
  <si>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</si>
  <si>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</si>
  <si>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</si>
  <si>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</si>
  <si>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</si>
  <si>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</si>
  <si>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</si>
  <si>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</si>
  <si>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</si>
  <si>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</si>
  <si>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</si>
  <si>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</si>
  <si>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</si>
  <si>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</si>
  <si>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</si>
  <si>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</si>
  <si>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</si>
  <si>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</si>
  <si>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</si>
  <si>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</si>
  <si>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</si>
  <si>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</si>
  <si>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</si>
  <si>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</si>
  <si>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</si>
  <si>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</si>
  <si>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</si>
  <si>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</si>
  <si>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</si>
  <si>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</si>
  <si>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</si>
  <si>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</si>
  <si>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</si>
  <si>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</si>
  <si>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</si>
  <si>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</si>
  <si>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</si>
  <si>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</si>
  <si>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</si>
  <si>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</si>
  <si>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</si>
  <si>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</si>
  <si>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</si>
  <si>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</si>
  <si>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</si>
  <si>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</si>
  <si>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</si>
  <si>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</si>
  <si>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</si>
  <si>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</si>
  <si>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</si>
  <si>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</si>
  <si>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</si>
  <si>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</si>
  <si>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</si>
  <si>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</si>
  <si>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</si>
  <si>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</si>
  <si>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</si>
  <si>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</si>
  <si>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</si>
  <si>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</si>
  <si>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</si>
  <si>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</si>
  <si>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</si>
  <si>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</si>
  <si>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</si>
  <si>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</si>
  <si>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</si>
  <si>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</si>
  <si>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</si>
  <si>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</si>
  <si>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</si>
  <si>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</si>
  <si>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</si>
  <si>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</si>
  <si>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</si>
  <si>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</si>
  <si>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</si>
  <si>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</si>
  <si>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</si>
  <si>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</si>
  <si>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</si>
  <si>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</si>
  <si>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</si>
  <si>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</si>
  <si>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</si>
  <si>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</si>
  <si>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</si>
  <si>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</si>
  <si>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</si>
  <si>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</si>
  <si>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</si>
  <si>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</si>
  <si>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</si>
  <si>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</si>
  <si>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</si>
  <si>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</si>
  <si>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</si>
  <si>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</si>
  <si>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</si>
  <si>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</si>
  <si>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</si>
  <si>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</si>
  <si>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</si>
  <si>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</si>
  <si>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</si>
  <si>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</si>
  <si>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</si>
  <si>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</si>
  <si>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</si>
  <si>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</si>
  <si>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</si>
  <si>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</si>
  <si>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</si>
  <si>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</si>
  <si>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</si>
  <si>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</si>
  <si>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</si>
  <si>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</si>
  <si>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</si>
  <si>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</si>
  <si>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</si>
  <si>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</si>
  <si>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</si>
  <si>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</si>
  <si>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</si>
  <si>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</si>
  <si>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</si>
  <si>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</si>
  <si>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</si>
  <si>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</si>
  <si>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</si>
  <si>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</si>
  <si>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</si>
  <si>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</si>
  <si>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</si>
  <si>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</si>
  <si>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</si>
  <si>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</si>
  <si>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</si>
  <si>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</si>
  <si>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</si>
  <si>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</si>
  <si>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</si>
  <si>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</si>
  <si>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</si>
  <si>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</si>
  <si>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</si>
  <si>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</si>
  <si>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</si>
  <si>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</si>
  <si>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</si>
  <si>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</si>
  <si>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</si>
  <si>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</si>
  <si>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</si>
  <si>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</si>
  <si>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</si>
  <si>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</si>
  <si>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</si>
  <si>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</si>
  <si>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</si>
  <si>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</si>
  <si>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</si>
  <si>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</si>
  <si>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</si>
  <si>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</si>
  <si>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</si>
  <si>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</si>
  <si>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</si>
  <si>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</si>
  <si>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</si>
  <si>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</si>
  <si>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</si>
  <si>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</si>
  <si>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</si>
  <si>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</si>
  <si>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</si>
  <si>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</si>
  <si>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</si>
  <si>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</si>
  <si>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</si>
  <si>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</si>
  <si>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</si>
  <si>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</si>
  <si>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</si>
  <si>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</si>
  <si>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</si>
  <si>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</si>
  <si>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</si>
  <si>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</si>
  <si>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</si>
  <si>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</si>
  <si>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</si>
  <si>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</si>
  <si>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</si>
  <si>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</si>
  <si>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</si>
  <si>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</si>
  <si>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</si>
  <si>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</si>
  <si>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</si>
  <si>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</si>
  <si>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</si>
  <si>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</si>
  <si>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</si>
  <si>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</si>
  <si>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</si>
  <si>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</si>
  <si>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</si>
  <si>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</si>
  <si>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</si>
  <si>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</si>
  <si>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</si>
  <si>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</si>
  <si>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</si>
  <si>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</si>
  <si>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</si>
  <si>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</si>
  <si>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</si>
  <si>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</si>
  <si>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</si>
  <si>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</si>
  <si>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</si>
  <si>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</si>
  <si>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</si>
  <si>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</si>
  <si>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</si>
  <si>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</si>
  <si>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</si>
  <si>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</si>
  <si>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</si>
  <si>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</si>
  <si>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</si>
  <si>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</si>
  <si>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</si>
  <si>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</si>
  <si>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</si>
  <si>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</si>
  <si>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</si>
  <si>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</si>
  <si>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</si>
  <si>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</si>
  <si>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</si>
  <si>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</si>
  <si>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</si>
  <si>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</si>
  <si>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</si>
  <si>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</si>
  <si>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</si>
  <si>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</si>
  <si>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</si>
  <si>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</si>
  <si>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</si>
  <si>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</si>
  <si>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</si>
  <si>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</si>
  <si>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</si>
  <si>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</si>
  <si>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</si>
  <si>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</si>
  <si>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</si>
  <si>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</si>
  <si>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</si>
  <si>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</si>
  <si>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</si>
  <si>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</si>
  <si>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</si>
  <si>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</si>
  <si>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</si>
  <si>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</si>
  <si>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</si>
  <si>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</si>
  <si>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</si>
  <si>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</si>
  <si>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</si>
  <si>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</si>
  <si>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</si>
  <si>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</si>
  <si>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</si>
  <si>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</si>
  <si>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</si>
  <si>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</si>
  <si>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</si>
  <si>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</si>
  <si>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</si>
  <si>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</si>
  <si>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</si>
  <si>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</si>
  <si>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</si>
  <si>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</si>
  <si>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</si>
  <si>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</si>
  <si>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</si>
  <si>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</si>
  <si>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</si>
  <si>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</si>
  <si>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</si>
  <si>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</si>
  <si>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</si>
  <si>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</si>
  <si>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</si>
  <si>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</si>
  <si>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</si>
  <si>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</si>
  <si>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</si>
  <si>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</si>
  <si>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</si>
  <si>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</si>
  <si>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</si>
  <si>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</si>
  <si>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</si>
  <si>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</si>
  <si>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</si>
  <si>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</si>
  <si>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</si>
  <si>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</si>
  <si>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</si>
  <si>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</si>
  <si>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</si>
  <si>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</si>
  <si>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</si>
  <si>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</si>
  <si>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</si>
  <si>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</si>
  <si>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</si>
  <si>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</si>
  <si>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</si>
  <si>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</si>
  <si>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</si>
  <si>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</si>
  <si>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</si>
  <si>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</si>
  <si>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</si>
  <si>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</si>
  <si>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</si>
  <si>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</si>
  <si>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</si>
  <si>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</si>
  <si>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</si>
  <si>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</si>
  <si>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</si>
  <si>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</si>
  <si>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</si>
  <si>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</si>
  <si>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</si>
  <si>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</si>
  <si>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</si>
  <si>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</si>
  <si>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</si>
  <si>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</si>
  <si>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</si>
  <si>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</si>
  <si>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</si>
  <si>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</si>
  <si>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</si>
  <si>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</si>
  <si>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</si>
  <si>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</si>
  <si>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</si>
  <si>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</si>
  <si>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</si>
  <si>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</si>
  <si>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</si>
  <si>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</si>
  <si>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</si>
  <si>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</si>
  <si>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</si>
  <si>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</si>
  <si>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</si>
  <si>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</si>
  <si>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</si>
  <si>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</si>
  <si>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</si>
  <si>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</si>
  <si>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</si>
  <si>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</si>
  <si>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</si>
  <si>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</si>
  <si>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</si>
  <si>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</si>
  <si>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</si>
  <si>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</si>
  <si>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</si>
  <si>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</si>
  <si>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</si>
  <si>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</si>
  <si>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</si>
  <si>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</si>
  <si>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</si>
  <si>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</si>
  <si>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</si>
  <si>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</si>
  <si>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</si>
  <si>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</si>
  <si>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</si>
  <si>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</si>
  <si>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</si>
  <si>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</si>
  <si>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</si>
  <si>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</si>
  <si>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</si>
  <si>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</si>
  <si>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</si>
  <si>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</si>
  <si>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</si>
  <si>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</si>
  <si>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</si>
  <si>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</si>
  <si>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</si>
  <si>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</si>
  <si>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</si>
  <si>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</si>
  <si>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</si>
  <si>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</si>
  <si>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</si>
  <si>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</si>
  <si>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</si>
  <si>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</si>
  <si>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</si>
  <si>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</si>
  <si>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</si>
  <si>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</si>
  <si>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</si>
  <si>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</si>
  <si>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</si>
  <si>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</si>
  <si>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</si>
  <si>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</si>
  <si>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</si>
  <si>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</si>
  <si>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</si>
  <si>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</si>
  <si>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</si>
  <si>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</si>
  <si>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</si>
  <si>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</si>
  <si>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</si>
  <si>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</si>
  <si>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</si>
  <si>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</si>
  <si>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</si>
  <si>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</si>
  <si>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</si>
  <si>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</si>
  <si>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</si>
  <si>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</si>
  <si>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</si>
  <si>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</si>
  <si>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</si>
  <si>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</si>
  <si>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</si>
  <si>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</si>
  <si>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</si>
  <si>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</si>
  <si>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</si>
  <si>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</si>
  <si>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</si>
  <si>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</si>
  <si>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</si>
  <si>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</si>
  <si>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</si>
  <si>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</si>
  <si>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</si>
  <si>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</si>
  <si>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</si>
  <si>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</si>
  <si>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</si>
  <si>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</si>
  <si>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</si>
  <si>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</si>
  <si>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</si>
  <si>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</si>
  <si>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</si>
  <si>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</si>
  <si>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</si>
  <si>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</si>
  <si>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</si>
  <si>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</si>
  <si>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</si>
  <si>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</si>
  <si>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</si>
  <si>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</si>
  <si>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</si>
  <si>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</si>
  <si>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</si>
  <si>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</si>
  <si>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</si>
  <si>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</si>
  <si>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</si>
  <si>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</si>
  <si>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</si>
  <si>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</si>
  <si>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</si>
  <si>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</si>
  <si>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</si>
  <si>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</si>
  <si>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</si>
  <si>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</si>
  <si>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</si>
  <si>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</si>
  <si>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</si>
  <si>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</si>
  <si>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</si>
  <si>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</si>
  <si>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</si>
  <si>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</si>
  <si>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</si>
  <si>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</si>
  <si>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</si>
  <si>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</si>
  <si>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</si>
  <si>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</si>
  <si>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</si>
  <si>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</si>
  <si>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</si>
  <si>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</si>
  <si>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</si>
  <si>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</si>
  <si>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</si>
  <si>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</si>
  <si>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</si>
  <si>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</si>
  <si>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</si>
  <si>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</si>
  <si>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</si>
  <si>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</si>
  <si>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</si>
  <si>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</si>
  <si>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</si>
  <si>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</si>
  <si>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</si>
  <si>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</si>
  <si>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</si>
  <si>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</si>
  <si>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</si>
  <si>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</si>
  <si>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</si>
  <si>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</si>
  <si>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</si>
  <si>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</si>
  <si>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</si>
  <si>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</si>
  <si>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</si>
  <si>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</si>
  <si>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</si>
  <si>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</si>
  <si>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</si>
  <si>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</si>
  <si>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</si>
  <si>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</si>
  <si>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</si>
  <si>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</si>
  <si>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</si>
  <si>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</si>
  <si>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</si>
  <si>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</si>
  <si>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</si>
  <si>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</si>
  <si>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</si>
  <si>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</si>
  <si>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</si>
  <si>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</si>
  <si>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</si>
  <si>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</si>
  <si>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</si>
  <si>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</si>
  <si>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</si>
  <si>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</si>
  <si>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</si>
  <si>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</si>
  <si>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</si>
  <si>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</si>
  <si>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</si>
  <si>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</si>
  <si>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</si>
  <si>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</si>
  <si>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</si>
  <si>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</si>
  <si>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</si>
  <si>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</si>
  <si>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</si>
  <si>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</si>
  <si>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</si>
  <si>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</si>
  <si>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</si>
  <si>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</si>
  <si>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</si>
  <si>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</si>
  <si>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</si>
  <si>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</si>
  <si>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</si>
  <si>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</si>
  <si>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</si>
  <si>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</si>
  <si>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</si>
  <si>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</si>
  <si>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</si>
  <si>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</si>
  <si>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</si>
  <si>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</si>
  <si>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</si>
  <si>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</si>
  <si>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</si>
  <si>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</si>
  <si>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</si>
  <si>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</si>
  <si>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</si>
  <si>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</si>
  <si>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</si>
  <si>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</si>
  <si>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</si>
  <si>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</si>
  <si>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</si>
  <si>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</si>
  <si>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</si>
  <si>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</si>
  <si>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</si>
  <si>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</si>
  <si>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</si>
  <si>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</si>
  <si>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</si>
  <si>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</si>
  <si>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</si>
  <si>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</si>
  <si>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</si>
  <si>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</si>
  <si>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</si>
  <si>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</si>
  <si>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</si>
  <si>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</si>
  <si>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</si>
  <si>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</si>
  <si>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</si>
  <si>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</si>
  <si>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</si>
  <si>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</si>
  <si>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</si>
  <si>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</si>
  <si>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</si>
  <si>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</si>
  <si>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</si>
  <si>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</si>
  <si>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</si>
  <si>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</si>
  <si>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</si>
  <si>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</si>
  <si>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</si>
  <si>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</si>
  <si>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</si>
  <si>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</si>
  <si>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</si>
  <si>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</si>
  <si>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</si>
  <si>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</si>
  <si>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</si>
  <si>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</si>
  <si>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</si>
  <si>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</si>
  <si>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</si>
  <si>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</si>
  <si>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</si>
  <si>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</si>
  <si>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</si>
  <si>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</si>
  <si>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</si>
  <si>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</si>
  <si>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</si>
  <si>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</si>
  <si>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</si>
  <si>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</si>
  <si>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</si>
  <si>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</si>
  <si>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</si>
  <si>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</si>
  <si>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</si>
  <si>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</si>
  <si>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</si>
  <si>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</si>
  <si>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</si>
  <si>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</si>
  <si>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</si>
  <si>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</si>
  <si>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</si>
  <si>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</si>
  <si>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</si>
  <si>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</si>
  <si>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</si>
  <si>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</si>
  <si>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</si>
  <si>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</si>
  <si>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</si>
  <si>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</si>
  <si>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</si>
  <si>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</si>
  <si>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</si>
  <si>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</si>
  <si>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</si>
  <si>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</si>
  <si>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</si>
  <si>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</si>
  <si>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</si>
  <si>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</si>
  <si>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</si>
  <si>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</si>
  <si>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</si>
  <si>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</si>
  <si>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</si>
  <si>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</si>
  <si>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</si>
  <si>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</si>
  <si>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</si>
  <si>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</si>
  <si>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</si>
  <si>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</si>
  <si>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</si>
  <si>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</si>
  <si>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</si>
  <si>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</si>
  <si>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</si>
  <si>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</si>
  <si>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</si>
  <si>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</si>
  <si>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</si>
  <si>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</si>
  <si>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</si>
  <si>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</si>
  <si>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</si>
  <si>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</si>
  <si>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</si>
  <si>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</si>
  <si>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</si>
  <si>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</si>
  <si>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</si>
  <si>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</si>
  <si>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</si>
  <si>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</si>
  <si>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</si>
  <si>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</si>
  <si>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</si>
  <si>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</si>
  <si>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</si>
  <si>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</si>
  <si>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</si>
  <si>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</si>
  <si>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</si>
  <si>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</si>
  <si>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</si>
  <si>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</si>
  <si>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</si>
  <si>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</si>
  <si>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</si>
  <si>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</si>
  <si>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</si>
  <si>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</si>
  <si>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</si>
  <si>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</si>
  <si>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</si>
  <si>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</si>
  <si>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</si>
  <si>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</si>
  <si>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</si>
  <si>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</si>
  <si>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</si>
  <si>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</si>
  <si>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</si>
  <si>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</si>
  <si>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</si>
  <si>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</si>
  <si>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</si>
  <si>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</si>
  <si>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</si>
  <si>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</si>
  <si>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</si>
  <si>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</si>
  <si>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</si>
  <si>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</si>
  <si>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</si>
  <si>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</si>
  <si>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</si>
  <si>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</si>
  <si>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</si>
  <si>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</si>
  <si>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</si>
  <si>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</si>
  <si>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</si>
  <si>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</si>
  <si>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</si>
  <si>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</si>
  <si>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</si>
  <si>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</si>
  <si>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</si>
  <si>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</si>
  <si>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</si>
  <si>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</si>
  <si>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</si>
  <si>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</si>
  <si>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</si>
  <si>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</si>
  <si>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</si>
  <si>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</si>
  <si>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</si>
  <si>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</si>
  <si>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</si>
  <si>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</si>
  <si>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</si>
  <si>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</si>
  <si>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</si>
  <si>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</si>
  <si>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</si>
  <si>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</si>
  <si>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</si>
  <si>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</si>
  <si>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</si>
  <si>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</si>
  <si>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</si>
  <si>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</si>
  <si>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</si>
  <si>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</si>
  <si>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</si>
  <si>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</si>
  <si>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</si>
  <si>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</si>
  <si>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</si>
  <si>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</si>
  <si>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</si>
  <si>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</si>
  <si>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</si>
  <si>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</si>
  <si>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</si>
  <si>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</si>
  <si>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</si>
  <si>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</si>
  <si>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</si>
  <si>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</si>
  <si>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</si>
  <si>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</si>
  <si>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</si>
  <si>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</si>
  <si>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</si>
  <si>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</si>
  <si>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</si>
  <si>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</si>
  <si>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</si>
  <si>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</si>
  <si>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</si>
  <si>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</si>
  <si>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</si>
  <si>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</si>
  <si>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</si>
  <si>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</si>
  <si>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</si>
  <si>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</si>
  <si>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</si>
  <si>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</si>
  <si>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</si>
  <si>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</si>
  <si>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</si>
  <si>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</si>
  <si>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</si>
  <si>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</si>
  <si>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</si>
  <si>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</si>
  <si>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</si>
  <si>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</si>
  <si>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</si>
  <si>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</si>
  <si>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</si>
  <si>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</si>
  <si>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</si>
  <si>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</si>
  <si>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</si>
  <si>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</si>
  <si>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</si>
  <si>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</si>
  <si>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</si>
  <si>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</si>
  <si>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</si>
  <si>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</si>
  <si>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</si>
  <si>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</si>
  <si>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</si>
  <si>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</si>
  <si>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</si>
  <si>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</si>
  <si>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</si>
  <si>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</si>
  <si>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</si>
  <si>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</si>
  <si>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</si>
  <si>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</si>
  <si>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</si>
  <si>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</si>
  <si>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</si>
  <si>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</si>
  <si>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</si>
  <si>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</si>
  <si>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</si>
  <si>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</si>
  <si>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</si>
  <si>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</si>
  <si>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</si>
  <si>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</si>
  <si>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</si>
  <si>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</si>
  <si>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</si>
  <si>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</si>
  <si>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</si>
  <si>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</si>
  <si>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</si>
  <si>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</si>
  <si>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</si>
  <si>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</si>
  <si>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</si>
  <si>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</si>
  <si>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</si>
  <si>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</si>
  <si>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</si>
  <si>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</si>
  <si>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</si>
  <si>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</si>
  <si>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</si>
  <si>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</si>
  <si>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</si>
  <si>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</si>
  <si>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</si>
  <si>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</si>
  <si>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</si>
  <si>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</si>
  <si>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</si>
  <si>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</si>
  <si>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</si>
  <si>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</si>
  <si>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</si>
  <si>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</si>
  <si>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</si>
  <si>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</si>
  <si>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</si>
  <si>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</si>
  <si>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</si>
  <si>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</si>
  <si>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</si>
  <si>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</si>
  <si>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</si>
  <si>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</si>
  <si>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</si>
  <si>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</si>
  <si>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</si>
  <si>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</si>
  <si>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</si>
  <si>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</si>
  <si>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</si>
  <si>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</si>
  <si>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</si>
  <si>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</si>
  <si>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</si>
  <si>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</si>
  <si>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</si>
  <si>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</si>
  <si>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</si>
  <si>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</si>
  <si>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</si>
  <si>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</si>
  <si>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</si>
  <si>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</si>
  <si>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</si>
  <si>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</si>
  <si>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</si>
  <si>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</si>
  <si>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</si>
  <si>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</si>
  <si>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</si>
  <si>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</si>
  <si>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</si>
  <si>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</si>
  <si>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</si>
  <si>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</si>
  <si>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</si>
  <si>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</si>
  <si>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</si>
  <si>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</si>
  <si>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</si>
  <si>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</si>
  <si>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</si>
  <si>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</si>
  <si>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</si>
  <si>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</si>
  <si>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</si>
  <si>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</si>
  <si>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</si>
  <si>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</si>
  <si>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</si>
  <si>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</si>
  <si>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</si>
  <si>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</si>
  <si>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</si>
  <si>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</si>
  <si>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</si>
  <si>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</si>
  <si>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</si>
  <si>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</si>
  <si>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</si>
  <si>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</si>
  <si>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</si>
  <si>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</si>
  <si>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</si>
  <si>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</si>
  <si>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</si>
  <si>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</si>
  <si>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</si>
  <si>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</si>
  <si>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</si>
  <si>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</si>
  <si>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</si>
  <si>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</si>
  <si>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</si>
  <si>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</si>
  <si>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</si>
  <si>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</si>
  <si>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</si>
  <si>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</si>
  <si>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</si>
  <si>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</si>
  <si>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</si>
  <si>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</si>
  <si>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</si>
  <si>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</si>
  <si>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</si>
  <si>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</si>
  <si>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</si>
  <si>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</si>
  <si>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</si>
  <si>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</si>
  <si>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</si>
  <si>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</si>
  <si>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</si>
  <si>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</si>
  <si>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</si>
  <si>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</si>
  <si>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</si>
  <si>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</si>
  <si>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</si>
  <si>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</si>
  <si>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</si>
  <si>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</si>
  <si>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</si>
  <si>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</si>
  <si>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</si>
  <si>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</si>
  <si>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</si>
  <si>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</si>
  <si>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</si>
  <si>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</si>
  <si>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</si>
  <si>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</si>
  <si>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</si>
  <si>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</si>
  <si>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</si>
  <si>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</si>
  <si>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</si>
  <si>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</si>
  <si>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</si>
  <si>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</si>
  <si>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</si>
  <si>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</si>
  <si>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</si>
  <si>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</si>
  <si>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</si>
  <si>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</si>
  <si>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</si>
  <si>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</si>
  <si>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</si>
  <si>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</si>
  <si>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</si>
  <si>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</si>
  <si>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</si>
  <si>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</si>
  <si>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</si>
  <si>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</si>
  <si>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</si>
  <si>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</si>
  <si>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</si>
  <si>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</si>
  <si>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</si>
  <si>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</si>
  <si>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</si>
  <si>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</si>
  <si>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</si>
  <si>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</si>
  <si>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</si>
  <si>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</si>
  <si>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</si>
  <si>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</si>
  <si>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</si>
  <si>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</si>
  <si>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</si>
  <si>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</si>
  <si>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</si>
  <si>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</si>
  <si>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</si>
  <si>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</si>
  <si>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</si>
  <si>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</si>
  <si>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</si>
  <si>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</si>
  <si>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</si>
  <si>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</si>
  <si>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</si>
  <si>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</si>
  <si>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</si>
  <si>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</si>
  <si>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</si>
  <si>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</si>
  <si>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</si>
  <si>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</si>
  <si>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</si>
  <si>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</si>
  <si>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</si>
  <si>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</si>
  <si>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</si>
  <si>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</si>
  <si>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</si>
  <si>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</si>
  <si>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</si>
  <si>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</si>
  <si>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</si>
  <si>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</si>
  <si>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</si>
  <si>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</si>
  <si>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</si>
  <si>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</si>
  <si>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</si>
  <si>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</si>
  <si>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</si>
  <si>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</si>
  <si>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</si>
  <si>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</si>
  <si>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</si>
  <si>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</si>
  <si>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</si>
  <si>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</si>
  <si>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</si>
  <si>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</si>
  <si>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</si>
  <si>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</si>
  <si>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</si>
  <si>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</si>
  <si>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</si>
  <si>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</si>
  <si>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</si>
  <si>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</si>
  <si>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</si>
  <si>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</si>
  <si>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</si>
  <si>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</si>
  <si>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</si>
  <si>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</si>
  <si>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</si>
  <si>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</si>
  <si>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</si>
  <si>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</si>
  <si>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</si>
  <si>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</si>
  <si>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</si>
  <si>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</si>
  <si>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</si>
  <si>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</si>
  <si>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</si>
  <si>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</si>
  <si>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</si>
  <si>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</si>
  <si>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</si>
  <si>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</si>
  <si>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</si>
  <si>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</si>
  <si>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</si>
  <si>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</si>
  <si>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</si>
  <si>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</si>
  <si>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</si>
  <si>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</si>
  <si>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</si>
  <si>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</si>
  <si>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</si>
  <si>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</si>
  <si>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</si>
  <si>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</si>
  <si>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</si>
  <si>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</si>
  <si>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</si>
  <si>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</si>
  <si>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</si>
  <si>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</si>
  <si>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</si>
  <si>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</si>
  <si>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</si>
  <si>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</si>
  <si>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</si>
  <si>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</si>
  <si>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</si>
  <si>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</si>
  <si>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</si>
  <si>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</si>
  <si>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</si>
  <si>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</si>
  <si>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</si>
  <si>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</si>
  <si>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</si>
  <si>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</si>
  <si>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</si>
  <si>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</si>
  <si>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</si>
  <si>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</si>
  <si>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</si>
  <si>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</si>
  <si>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</si>
  <si>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</si>
  <si>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</si>
  <si>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</si>
  <si>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</si>
  <si>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</si>
  <si>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</si>
  <si>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</si>
  <si>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</si>
  <si>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</si>
  <si>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</si>
  <si>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</si>
  <si>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</si>
  <si>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</si>
  <si>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</si>
  <si>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</si>
  <si>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</si>
  <si>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</si>
  <si>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</si>
  <si>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</si>
  <si>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</si>
  <si>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</si>
  <si>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</si>
  <si>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</si>
  <si>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</si>
  <si>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</si>
  <si>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</si>
  <si>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</si>
  <si>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</si>
  <si>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</si>
  <si>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</si>
  <si>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</si>
  <si>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</si>
  <si>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</si>
  <si>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</si>
  <si>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</si>
  <si>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</si>
  <si>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</si>
  <si>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</si>
  <si>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</si>
  <si>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</si>
  <si>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</si>
  <si>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</si>
  <si>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</si>
  <si>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</si>
  <si>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</si>
  <si>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</si>
  <si>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</si>
  <si>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</si>
  <si>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</si>
  <si>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</si>
  <si>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</si>
  <si>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</si>
  <si>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</si>
  <si>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</si>
  <si>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</si>
  <si>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</si>
  <si>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</si>
  <si>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</si>
  <si>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</si>
  <si>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</si>
  <si>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</si>
  <si>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</si>
  <si>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</si>
  <si>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</si>
  <si>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</si>
  <si>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</si>
  <si>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</si>
  <si>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</si>
  <si>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</si>
  <si>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</si>
  <si>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</si>
  <si>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</si>
  <si>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</si>
  <si>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</si>
  <si>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</si>
  <si>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</si>
  <si>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</si>
  <si>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</si>
  <si>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</si>
  <si>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</si>
  <si>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</si>
  <si>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</si>
  <si>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</si>
  <si>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</si>
  <si>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</si>
  <si>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</si>
  <si>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</si>
  <si>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</si>
  <si>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</si>
  <si>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</si>
  <si>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</si>
  <si>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</si>
  <si>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</si>
  <si>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</si>
  <si>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</si>
  <si>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</si>
  <si>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</si>
  <si>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</si>
  <si>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</si>
  <si>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</si>
  <si>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</si>
  <si>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</si>
  <si>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</si>
  <si>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</si>
  <si>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</si>
  <si>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</si>
  <si>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</si>
  <si>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</si>
  <si>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</si>
  <si>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</si>
  <si>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</si>
  <si>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</si>
  <si>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</si>
  <si>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</si>
  <si>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</si>
  <si>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</si>
  <si>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</si>
  <si>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</si>
  <si>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</si>
  <si>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</si>
  <si>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</si>
  <si>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</si>
  <si>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</si>
  <si>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</si>
  <si>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</si>
  <si>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</si>
  <si>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</si>
  <si>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</si>
  <si>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</si>
  <si>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</si>
  <si>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</si>
  <si>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</si>
  <si>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</si>
  <si>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</si>
  <si>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</si>
  <si>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</si>
  <si>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</si>
  <si>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</si>
  <si>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</si>
  <si>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</si>
  <si>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</si>
  <si>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</si>
  <si>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</si>
  <si>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</si>
  <si>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</si>
  <si>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</si>
  <si>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</si>
  <si>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</si>
  <si>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</si>
  <si>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</si>
  <si>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</si>
  <si>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</si>
  <si>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</si>
  <si>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</si>
  <si>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</si>
  <si>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</si>
  <si>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</si>
  <si>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</si>
  <si>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</si>
  <si>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</si>
  <si>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</si>
  <si>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</si>
  <si>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</si>
  <si>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</si>
  <si>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</si>
  <si>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</si>
  <si>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</si>
  <si>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</si>
  <si>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</si>
  <si>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</si>
  <si>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</si>
  <si>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</si>
  <si>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</si>
  <si>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</si>
  <si>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</si>
  <si>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</si>
  <si>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</si>
  <si>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</si>
  <si>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</si>
  <si>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</si>
  <si>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</si>
  <si>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</si>
  <si>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</si>
  <si>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</si>
  <si>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</si>
  <si>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</si>
  <si>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</si>
  <si>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</si>
  <si>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</si>
  <si>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</si>
  <si>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</si>
  <si>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</si>
  <si>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</si>
  <si>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</si>
  <si>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</si>
  <si>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</si>
  <si>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</si>
  <si>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</si>
  <si>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</si>
  <si>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</si>
  <si>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</si>
  <si>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</si>
  <si>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</si>
  <si>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</si>
  <si>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</si>
  <si>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</si>
  <si>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</si>
  <si>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</si>
  <si>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</si>
  <si>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</si>
  <si>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</si>
  <si>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</si>
  <si>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</si>
  <si>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</si>
  <si>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</si>
  <si>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</si>
  <si>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</si>
  <si>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</si>
  <si>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</si>
  <si>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</si>
  <si>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</si>
  <si>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</si>
  <si>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</si>
  <si>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</si>
  <si>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</si>
  <si>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</si>
  <si>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</si>
  <si>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</si>
  <si>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</si>
  <si>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</si>
  <si>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</si>
  <si>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</si>
  <si>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</si>
  <si>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</si>
  <si>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</si>
  <si>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</si>
  <si>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</si>
  <si>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</si>
  <si>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</si>
  <si>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</si>
  <si>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</si>
  <si>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</si>
  <si>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</si>
  <si>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</si>
  <si>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</si>
  <si>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</si>
  <si>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</si>
  <si>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</si>
  <si>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</si>
  <si>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</si>
  <si>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</si>
  <si>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</si>
  <si>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</si>
  <si>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</si>
  <si>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</si>
  <si>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</si>
  <si>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</si>
  <si>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</si>
  <si>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</si>
  <si>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</si>
  <si>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</si>
  <si>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</si>
  <si>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</si>
  <si>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</si>
  <si>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</si>
  <si>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</si>
  <si>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</si>
  <si>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</si>
  <si>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</si>
  <si>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</si>
  <si>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</si>
  <si>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</si>
  <si>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</si>
  <si>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</si>
  <si>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</si>
  <si>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</si>
  <si>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</si>
  <si>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</si>
  <si>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</si>
  <si>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</si>
  <si>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</si>
  <si>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</si>
  <si>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</si>
  <si>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</si>
  <si>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</si>
  <si>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</si>
  <si>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</si>
  <si>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</si>
  <si>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</si>
  <si>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</si>
  <si>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</si>
  <si>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</si>
  <si>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</si>
  <si>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</si>
  <si>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</si>
  <si>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</si>
  <si>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</si>
  <si>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</si>
  <si>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</si>
  <si>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</si>
  <si>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</si>
  <si>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</si>
  <si>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</si>
  <si>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</si>
  <si>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</si>
  <si>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</si>
  <si>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</si>
  <si>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</si>
  <si>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</si>
  <si>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</si>
  <si>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</si>
  <si>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</si>
  <si>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</si>
  <si>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</si>
  <si>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</si>
  <si>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</si>
  <si>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</si>
  <si>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</si>
  <si>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</si>
  <si>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</si>
  <si>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</si>
  <si>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</si>
  <si>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</si>
  <si>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</si>
  <si>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</si>
  <si>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</si>
  <si>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</si>
  <si>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</si>
  <si>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</si>
  <si>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</si>
  <si>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</si>
  <si>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</si>
  <si>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</si>
  <si>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</si>
  <si>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</si>
  <si>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</si>
  <si>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</si>
  <si>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</si>
  <si>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</si>
  <si>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</si>
  <si>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</si>
  <si>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</si>
  <si>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</si>
  <si>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</si>
  <si>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</si>
  <si>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</si>
  <si>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</si>
  <si>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</si>
  <si>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</si>
  <si>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</si>
  <si>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</si>
  <si>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</si>
  <si>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</si>
  <si>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</si>
  <si>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</si>
  <si>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</si>
  <si>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</si>
  <si>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</si>
  <si>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</si>
  <si>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</si>
  <si>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</si>
  <si>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</si>
  <si>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</si>
  <si>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</si>
  <si>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</si>
  <si>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</si>
  <si>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</si>
  <si>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</si>
  <si>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</si>
  <si>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</si>
  <si>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</si>
  <si>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</si>
  <si>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</si>
  <si>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</si>
  <si>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</si>
  <si>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</si>
  <si>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</si>
  <si>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</si>
  <si>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</si>
  <si>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</si>
  <si>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</si>
  <si>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</si>
  <si>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</si>
  <si>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</si>
  <si>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</si>
  <si>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</si>
  <si>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</si>
  <si>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</si>
  <si>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</si>
  <si>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</si>
  <si>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</si>
  <si>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</si>
  <si>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</si>
  <si>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</si>
  <si>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</si>
  <si>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</si>
  <si>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</si>
  <si>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</si>
  <si>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</si>
  <si>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</si>
  <si>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</si>
  <si>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</si>
  <si>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</si>
  <si>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</si>
  <si>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</si>
  <si>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</si>
  <si>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</si>
  <si>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</si>
  <si>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</si>
  <si>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</si>
  <si>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</si>
  <si>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</si>
  <si>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</si>
  <si>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</si>
  <si>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</si>
  <si>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</si>
  <si>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</si>
  <si>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</si>
  <si>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</si>
  <si>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</si>
  <si>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</si>
  <si>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</si>
  <si>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</si>
  <si>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</si>
  <si>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</si>
  <si>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</si>
  <si>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</si>
  <si>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</si>
  <si>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</si>
  <si>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</si>
  <si>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</si>
  <si>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</si>
  <si>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</si>
  <si>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</si>
  <si>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</si>
  <si>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</si>
  <si>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</si>
  <si>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</si>
  <si>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</si>
  <si>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</si>
  <si>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</si>
  <si>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</si>
  <si>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</si>
  <si>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</si>
  <si>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</si>
  <si>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</si>
  <si>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</si>
  <si>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</si>
  <si>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</si>
  <si>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</si>
  <si>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</si>
  <si>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</si>
  <si>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</si>
  <si>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</si>
  <si>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</si>
  <si>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</si>
  <si>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</si>
  <si>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</si>
  <si>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</si>
  <si>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</si>
  <si>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</si>
  <si>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</si>
  <si>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</si>
  <si>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</si>
  <si>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</si>
  <si>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</si>
  <si>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</si>
  <si>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</si>
  <si>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</si>
  <si>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</si>
  <si>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</si>
  <si>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</si>
  <si>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</si>
  <si>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</si>
  <si>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</si>
  <si>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</si>
  <si>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</si>
  <si>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</si>
  <si>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</si>
  <si>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</si>
  <si>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</si>
  <si>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</si>
  <si>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</si>
  <si>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</si>
  <si>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</si>
  <si>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</si>
  <si>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</si>
  <si>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</si>
  <si>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</si>
  <si>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</si>
  <si>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</si>
  <si>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</si>
  <si>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</si>
  <si>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</si>
  <si>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</si>
  <si>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</si>
  <si>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</si>
  <si>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</si>
  <si>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</si>
  <si>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</si>
  <si>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</si>
  <si>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</si>
  <si>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</si>
  <si>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</si>
  <si>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</si>
  <si>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</si>
  <si>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</si>
  <si>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</si>
  <si>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</si>
  <si>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</si>
  <si>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</si>
  <si>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</si>
  <si>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</si>
  <si>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</si>
  <si>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</si>
  <si>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</si>
  <si>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</si>
  <si>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</si>
  <si>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</si>
  <si>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</si>
  <si>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</si>
  <si>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</si>
  <si>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</si>
  <si>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</si>
  <si>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</si>
  <si>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</si>
  <si>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</si>
  <si>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</si>
  <si>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</si>
  <si>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</si>
  <si>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</si>
  <si>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</si>
  <si>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</si>
  <si>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</si>
  <si>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</si>
  <si>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</si>
  <si>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</si>
  <si>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</si>
  <si>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</si>
  <si>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</si>
  <si>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</si>
  <si>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</si>
  <si>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</si>
  <si>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</si>
  <si>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</si>
  <si>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</si>
  <si>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</si>
  <si>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</si>
  <si>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</si>
  <si>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</si>
  <si>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</si>
  <si>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</si>
  <si>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</si>
  <si>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</si>
  <si>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</si>
  <si>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</si>
  <si>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</si>
  <si>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</si>
  <si>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</si>
  <si>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</si>
  <si>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</si>
  <si>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</si>
  <si>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</si>
  <si>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</si>
  <si>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</si>
  <si>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</si>
  <si>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</si>
  <si>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</si>
  <si>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</si>
  <si>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</si>
  <si>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</si>
  <si>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</si>
  <si>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</si>
  <si>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</si>
  <si>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</si>
  <si>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</si>
  <si>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</si>
  <si>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</si>
  <si>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</si>
  <si>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</si>
  <si>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</si>
  <si>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</si>
  <si>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</si>
  <si>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</si>
  <si>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</si>
  <si>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</si>
  <si>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</si>
  <si>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</si>
  <si>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</si>
  <si>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</si>
  <si>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</si>
  <si>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</si>
  <si>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</si>
  <si>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</si>
  <si>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</si>
  <si>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</si>
  <si>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</si>
  <si>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</si>
  <si>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</si>
  <si>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</si>
  <si>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</si>
  <si>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</si>
  <si>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</si>
  <si>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</si>
  <si>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</si>
  <si>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</si>
  <si>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</si>
  <si>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</si>
  <si>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</si>
  <si>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</si>
  <si>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</si>
  <si>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</si>
  <si>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</si>
  <si>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</si>
  <si>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</si>
  <si>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</si>
  <si>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</si>
  <si>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</si>
  <si>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</si>
  <si>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</si>
  <si>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</si>
  <si>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</si>
  <si>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</si>
  <si>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</si>
  <si>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</si>
  <si>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</si>
  <si>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</si>
  <si>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</si>
  <si>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</si>
  <si>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</si>
  <si>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</si>
  <si>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</si>
  <si>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</si>
  <si>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</si>
  <si>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</si>
  <si>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</si>
  <si>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</si>
  <si>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</si>
  <si>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</si>
  <si>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</si>
  <si>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</si>
  <si>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</si>
  <si>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</si>
  <si>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</si>
  <si>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</si>
  <si>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</si>
  <si>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</si>
  <si>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</si>
  <si>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</si>
  <si>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</si>
  <si>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</si>
  <si>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</si>
  <si>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</si>
  <si>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</si>
  <si>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</si>
  <si>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</si>
  <si>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</si>
  <si>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</si>
  <si>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</si>
  <si>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</si>
  <si>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</si>
  <si>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</si>
  <si>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</si>
  <si>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</si>
  <si>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</si>
  <si>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</si>
  <si>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</si>
  <si>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</si>
  <si>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</si>
  <si>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</si>
  <si>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</si>
  <si>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</si>
  <si>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</si>
  <si>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</si>
  <si>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</si>
  <si>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</si>
  <si>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</si>
  <si>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</si>
  <si>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</si>
  <si>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</si>
  <si>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</si>
  <si>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</si>
  <si>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</si>
  <si>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</si>
  <si>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</si>
  <si>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</si>
  <si>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</si>
  <si>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</si>
  <si>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</si>
  <si>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</si>
  <si>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</si>
  <si>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</si>
  <si>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</si>
  <si>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</si>
  <si>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</si>
  <si>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</si>
  <si>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</si>
  <si>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</si>
  <si>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</si>
  <si>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</si>
  <si>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</si>
  <si>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</si>
  <si>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</si>
  <si>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</si>
  <si>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</si>
  <si>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</si>
  <si>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</si>
  <si>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</si>
  <si>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</si>
  <si>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</si>
  <si>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</si>
  <si>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</si>
  <si>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</si>
  <si>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</si>
  <si>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</si>
  <si>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</si>
  <si>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</si>
  <si>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</si>
  <si>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</si>
  <si>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</si>
  <si>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</si>
  <si>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</si>
  <si>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</si>
  <si>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</si>
  <si>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</si>
  <si>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</si>
  <si>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</si>
  <si>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</si>
  <si>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</si>
  <si>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</si>
  <si>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</si>
  <si>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</si>
  <si>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</si>
  <si>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</si>
  <si>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</si>
  <si>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</si>
  <si>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</si>
  <si>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</si>
  <si>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</si>
  <si>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</si>
  <si>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</si>
  <si>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</si>
  <si>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</si>
  <si>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</si>
  <si>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</si>
  <si>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</si>
  <si>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</si>
  <si>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</si>
  <si>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</si>
  <si>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</si>
  <si>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</si>
  <si>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</si>
  <si>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</si>
  <si>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</si>
  <si>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</si>
  <si>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</si>
  <si>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</si>
  <si>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</si>
  <si>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</si>
  <si>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</si>
  <si>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</si>
  <si>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</si>
  <si>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</si>
  <si>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</si>
  <si>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</si>
  <si>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</si>
  <si>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</si>
  <si>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</si>
  <si>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</si>
  <si>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</si>
  <si>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</si>
  <si>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</si>
  <si>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</si>
  <si>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</si>
  <si>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</si>
  <si>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</si>
  <si>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</si>
  <si>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</si>
  <si>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</si>
  <si>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</si>
  <si>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</si>
  <si>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</si>
  <si>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</si>
  <si>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</si>
  <si>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</si>
  <si>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</si>
  <si>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</si>
  <si>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</si>
  <si>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</si>
  <si>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</si>
  <si>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</si>
  <si>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</si>
  <si>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</si>
  <si>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</si>
  <si>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</si>
  <si>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</si>
  <si>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</si>
  <si>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</si>
  <si>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</si>
  <si>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</si>
  <si>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</si>
  <si>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</si>
  <si>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</si>
  <si>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</si>
  <si>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</si>
  <si>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</si>
  <si>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</si>
  <si>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</si>
  <si>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</si>
  <si>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</si>
  <si>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</si>
  <si>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</si>
  <si>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</si>
  <si>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</si>
  <si>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</si>
  <si>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</si>
  <si>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</si>
  <si>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</si>
  <si>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</si>
  <si>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</si>
  <si>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</si>
  <si>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</si>
  <si>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</si>
  <si>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</si>
  <si>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</si>
  <si>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</si>
  <si>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</si>
  <si>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</si>
  <si>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</si>
  <si>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</si>
  <si>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</si>
  <si>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</si>
  <si>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</si>
  <si>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</si>
  <si>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</si>
  <si>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</si>
  <si>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</si>
  <si>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</si>
  <si>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</si>
  <si>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</si>
  <si>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</si>
  <si>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</si>
  <si>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</si>
  <si>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</si>
  <si>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</si>
  <si>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</si>
  <si>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</si>
  <si>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</si>
  <si>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</si>
  <si>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</si>
  <si>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</si>
  <si>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</si>
  <si>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</si>
  <si>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</si>
  <si>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</si>
  <si>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</si>
  <si>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</si>
  <si>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</si>
  <si>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</si>
  <si>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</si>
  <si>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</si>
  <si>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</si>
  <si>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</si>
  <si>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</si>
  <si>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</si>
  <si>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</si>
  <si>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</si>
  <si>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</si>
  <si>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</si>
  <si>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</si>
  <si>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</si>
  <si>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</si>
  <si>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</si>
  <si>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</si>
  <si>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</si>
  <si>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</si>
  <si>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</si>
  <si>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</si>
  <si>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</si>
  <si>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</si>
  <si>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</si>
  <si>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</si>
  <si>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</si>
  <si>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</si>
  <si>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</si>
  <si>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</si>
  <si>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</si>
  <si>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</si>
  <si>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</si>
  <si>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</si>
  <si>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</si>
  <si>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</si>
  <si>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</si>
  <si>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</si>
  <si>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</si>
  <si>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</si>
  <si>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</si>
  <si>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</si>
  <si>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</si>
  <si>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</si>
  <si>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</si>
  <si>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</si>
  <si>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</si>
  <si>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</si>
  <si>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</si>
  <si>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</si>
  <si>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</si>
  <si>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</si>
  <si>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</si>
  <si>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</si>
  <si>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</si>
  <si>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</si>
  <si>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</si>
  <si>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</si>
  <si>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</si>
  <si>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</si>
  <si>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</si>
  <si>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</si>
  <si>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</si>
  <si>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</si>
  <si>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</si>
  <si>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</si>
  <si>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</si>
  <si>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</si>
  <si>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</si>
  <si>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</si>
  <si>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</si>
  <si>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</si>
  <si>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</si>
  <si>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</si>
  <si>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</si>
  <si>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</si>
  <si>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</si>
  <si>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</si>
  <si>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</si>
  <si>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</si>
  <si>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</si>
  <si>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</si>
  <si>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</si>
  <si>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</si>
  <si>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</si>
  <si>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</si>
  <si>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</si>
  <si>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</si>
  <si>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</si>
  <si>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</si>
  <si>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</si>
  <si>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</si>
  <si>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</si>
  <si>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</si>
  <si>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</si>
  <si>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</si>
  <si>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</si>
  <si>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</si>
  <si>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</si>
  <si>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</si>
  <si>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</si>
  <si>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</si>
  <si>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</si>
  <si>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</si>
  <si>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</si>
  <si>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</si>
  <si>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</si>
  <si>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</si>
  <si>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</si>
  <si>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</si>
  <si>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</si>
  <si>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</si>
  <si>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</si>
  <si>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</si>
  <si>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</si>
  <si>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</si>
  <si>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</si>
  <si>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</si>
  <si>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</si>
  <si>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</si>
  <si>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</si>
  <si>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</si>
  <si>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</si>
  <si>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</si>
  <si>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</si>
  <si>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</si>
  <si>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</si>
  <si>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</si>
  <si>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</si>
  <si>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</si>
  <si>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</si>
  <si>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</si>
  <si>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</si>
  <si>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</si>
  <si>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</si>
  <si>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</si>
  <si>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</si>
  <si>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</si>
  <si>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</si>
  <si>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</si>
  <si>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</si>
  <si>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</si>
  <si>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</si>
  <si>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</si>
  <si>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</si>
  <si>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</si>
  <si>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</si>
  <si>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</si>
  <si>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</si>
  <si>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</si>
  <si>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</si>
  <si>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</si>
  <si>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</si>
  <si>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</si>
  <si>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</si>
  <si>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</si>
  <si>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</si>
  <si>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</si>
  <si>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</si>
  <si>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</si>
  <si>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</si>
  <si>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</si>
  <si>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</si>
  <si>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</si>
  <si>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</si>
  <si>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</si>
  <si>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</si>
  <si>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</si>
  <si>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</si>
  <si>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</si>
  <si>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</si>
  <si>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</si>
  <si>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</si>
  <si>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</si>
  <si>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</si>
  <si>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</si>
  <si>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</si>
  <si>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</si>
  <si>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</si>
  <si>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</si>
  <si>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</si>
  <si>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</si>
  <si>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</si>
  <si>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</si>
  <si>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</si>
  <si>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</si>
  <si>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</si>
  <si>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</si>
  <si>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</si>
  <si>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</si>
  <si>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</si>
  <si>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</si>
  <si>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</si>
  <si>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</si>
  <si>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</si>
  <si>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</si>
  <si>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</si>
  <si>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</si>
  <si>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</si>
  <si>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</si>
  <si>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</si>
  <si>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</si>
  <si>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</si>
  <si>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</si>
  <si>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</si>
  <si>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</si>
  <si>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</si>
  <si>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</si>
  <si>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</si>
  <si>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</si>
  <si>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</si>
  <si>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</si>
  <si>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</si>
  <si>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</si>
  <si>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</si>
  <si>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</si>
  <si>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</si>
  <si>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</si>
  <si>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</si>
  <si>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</si>
  <si>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</si>
  <si>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</si>
  <si>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</si>
  <si>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</si>
  <si>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</si>
  <si>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</si>
  <si>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</si>
  <si>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</si>
  <si>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</si>
  <si>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</si>
  <si>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</si>
  <si>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</si>
  <si>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</si>
  <si>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</si>
  <si>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</si>
  <si>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</si>
  <si>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</si>
  <si>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</si>
  <si>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</si>
  <si>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</si>
  <si>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</si>
  <si>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</si>
  <si>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</si>
  <si>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</si>
  <si>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</si>
  <si>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</si>
  <si>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</si>
  <si>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</si>
  <si>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</si>
  <si>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</si>
  <si>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</si>
  <si>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</si>
  <si>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</si>
  <si>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</si>
  <si>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</si>
  <si>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</si>
  <si>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</si>
  <si>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</si>
  <si>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</si>
  <si>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</si>
  <si>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</si>
  <si>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</si>
  <si>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</si>
  <si>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</si>
  <si>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</si>
  <si>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</si>
  <si>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</si>
  <si>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</si>
  <si>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</si>
  <si>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</si>
  <si>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</si>
  <si>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</si>
  <si>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</si>
  <si>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</si>
  <si>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</si>
  <si>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</si>
  <si>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</si>
  <si>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</si>
  <si>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</si>
  <si>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</si>
  <si>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</si>
  <si>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</si>
  <si>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</si>
  <si>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</si>
  <si>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</si>
  <si>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</si>
  <si>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</si>
  <si>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</si>
  <si>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</si>
  <si>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</si>
  <si>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</si>
  <si>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</si>
  <si>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</si>
  <si>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</si>
  <si>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</si>
  <si>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</si>
  <si>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</si>
  <si>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</si>
  <si>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</si>
  <si>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</si>
  <si>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</si>
  <si>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</si>
  <si>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</si>
  <si>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</si>
  <si>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</si>
  <si>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</si>
  <si>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</si>
  <si>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</si>
  <si>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</si>
  <si>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</si>
  <si>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</si>
  <si>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</si>
  <si>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</si>
  <si>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</si>
  <si>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</si>
  <si>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</si>
  <si>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</si>
  <si>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</si>
  <si>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</si>
  <si>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</si>
  <si>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</si>
  <si>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</si>
  <si>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</si>
  <si>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</si>
  <si>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</si>
  <si>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</si>
  <si>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</si>
  <si>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</si>
  <si>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</si>
  <si>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</si>
  <si>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</si>
  <si>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</si>
  <si>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</si>
  <si>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</si>
  <si>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</si>
  <si>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</si>
  <si>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</si>
  <si>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</si>
  <si>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</si>
  <si>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</si>
  <si>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</si>
  <si>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</si>
  <si>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</si>
  <si>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</si>
  <si>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</si>
  <si>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</si>
  <si>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</si>
  <si>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</si>
  <si>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</si>
  <si>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</si>
  <si>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</si>
  <si>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</si>
  <si>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</si>
  <si>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</si>
  <si>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</si>
  <si>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</si>
  <si>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</si>
  <si>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</si>
  <si>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</si>
  <si>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</si>
  <si>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</si>
  <si>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</si>
  <si>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</si>
  <si>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</si>
  <si>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</si>
  <si>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</si>
  <si>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</si>
  <si>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</si>
  <si>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</si>
  <si>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</si>
  <si>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</si>
  <si>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</si>
  <si>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</si>
  <si>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</si>
  <si>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</si>
  <si>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</si>
  <si>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</si>
  <si>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</si>
  <si>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</si>
  <si>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</si>
  <si>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</si>
  <si>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</si>
  <si>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</si>
  <si>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</si>
  <si>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</si>
  <si>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</si>
  <si>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</si>
  <si>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</si>
  <si>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</si>
  <si>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</si>
  <si>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</si>
  <si>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</si>
  <si>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</si>
  <si>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</si>
  <si>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</si>
  <si>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</si>
  <si>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</si>
  <si>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</si>
  <si>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</si>
  <si>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</si>
  <si>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</si>
  <si>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</si>
  <si>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</si>
  <si>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</si>
  <si>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</si>
  <si>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</si>
  <si>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</si>
  <si>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</si>
  <si>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</si>
  <si>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</si>
  <si>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</si>
  <si>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</si>
  <si>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</si>
  <si>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</si>
  <si>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</si>
  <si>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</si>
  <si>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</si>
  <si>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</si>
  <si>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</si>
  <si>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</si>
  <si>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</si>
  <si>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</si>
  <si>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</si>
  <si>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</si>
  <si>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</si>
  <si>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</si>
  <si>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</si>
  <si>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</si>
  <si>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</si>
  <si>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</si>
  <si>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</si>
  <si>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</si>
  <si>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</si>
  <si>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</si>
  <si>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</si>
  <si>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</si>
  <si>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</si>
  <si>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</si>
  <si>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</si>
  <si>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</si>
  <si>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</si>
  <si>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</si>
  <si>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</si>
  <si>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</si>
  <si>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</si>
  <si>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</si>
  <si>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</si>
  <si>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</si>
  <si>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</si>
  <si>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</si>
  <si>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</si>
  <si>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</si>
  <si>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</si>
  <si>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</si>
  <si>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</si>
  <si>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</si>
  <si>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</si>
  <si>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</si>
  <si>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</si>
  <si>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</si>
  <si>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</si>
  <si>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</si>
  <si>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</si>
  <si>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</si>
  <si>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</si>
  <si>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</si>
  <si>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</si>
  <si>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</si>
  <si>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</si>
  <si>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</si>
  <si>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</si>
  <si>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</si>
  <si>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</si>
  <si>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</si>
  <si>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</si>
  <si>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</si>
  <si>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</si>
  <si>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</si>
  <si>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</si>
  <si>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</si>
  <si>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</si>
  <si>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</si>
  <si>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</si>
  <si>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</si>
  <si>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</si>
  <si>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</si>
  <si>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</si>
  <si>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</si>
  <si>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</si>
  <si>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</si>
  <si>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</si>
  <si>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</si>
  <si>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</si>
  <si>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</si>
  <si>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</si>
  <si>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</si>
  <si>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</si>
  <si>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</si>
  <si>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</si>
  <si>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</si>
  <si>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</si>
  <si>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</si>
  <si>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</si>
  <si>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</si>
  <si>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</si>
  <si>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</si>
  <si>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</si>
  <si>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</si>
  <si>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</si>
  <si>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</si>
  <si>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</si>
  <si>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</si>
  <si>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</si>
  <si>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</si>
  <si>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</si>
  <si>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</si>
  <si>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</si>
  <si>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</si>
  <si>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</si>
  <si>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</si>
  <si>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</si>
  <si>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</si>
  <si>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</si>
  <si>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</si>
  <si>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</si>
  <si>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</si>
  <si>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</si>
  <si>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</si>
  <si>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</si>
  <si>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</si>
  <si>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</si>
  <si>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</si>
  <si>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</si>
  <si>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</si>
  <si>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</si>
  <si>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</si>
  <si>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</si>
  <si>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</si>
  <si>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</si>
  <si>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</si>
  <si>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</si>
  <si>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</si>
  <si>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</si>
  <si>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</si>
  <si>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</si>
  <si>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</si>
  <si>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</si>
  <si>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</si>
  <si>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</si>
  <si>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</si>
  <si>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</si>
  <si>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</si>
  <si>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</si>
  <si>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</si>
  <si>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</si>
  <si>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</si>
  <si>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</si>
  <si>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</si>
  <si>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</si>
  <si>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</si>
  <si>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</si>
  <si>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</si>
  <si>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</si>
  <si>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</si>
  <si>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</si>
  <si>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</si>
  <si>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</si>
  <si>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</si>
  <si>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</si>
  <si>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</si>
  <si>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</si>
  <si>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</si>
  <si>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</si>
  <si>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</si>
  <si>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</si>
  <si>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</si>
  <si>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</si>
  <si>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</si>
  <si>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</si>
  <si>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</si>
  <si>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</si>
  <si>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</si>
  <si>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</si>
  <si>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</si>
  <si>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</si>
  <si>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</si>
  <si>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</si>
  <si>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</si>
  <si>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</si>
  <si>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</si>
  <si>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</si>
  <si>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</si>
  <si>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</si>
  <si>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</si>
  <si>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</si>
  <si>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</si>
  <si>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</si>
  <si>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</si>
  <si>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</si>
  <si>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</si>
  <si>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</si>
  <si>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</si>
  <si>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</si>
  <si>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</si>
  <si>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</si>
  <si>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</si>
  <si>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</si>
  <si>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</si>
  <si>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</si>
  <si>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</si>
  <si>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</si>
  <si>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</si>
  <si>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</si>
  <si>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</si>
  <si>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</si>
  <si>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</si>
  <si>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</si>
  <si>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</si>
  <si>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</si>
  <si>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</si>
  <si>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</si>
  <si>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</si>
  <si>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</si>
  <si>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</si>
  <si>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</si>
  <si>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</si>
  <si>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</si>
  <si>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</si>
  <si>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</si>
  <si>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</si>
  <si>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</si>
  <si>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</si>
  <si>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</si>
  <si>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</si>
  <si>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</si>
  <si>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</si>
  <si>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</si>
  <si>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</si>
  <si>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</si>
  <si>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</si>
  <si>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</si>
  <si>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</si>
  <si>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</si>
  <si>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</si>
  <si>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</si>
  <si>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</si>
  <si>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</si>
  <si>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</si>
  <si>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</si>
  <si>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</si>
  <si>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</si>
  <si>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</si>
  <si>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</si>
  <si>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</si>
  <si>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</si>
  <si>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</si>
  <si>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</si>
  <si>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</si>
  <si>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</si>
  <si>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</si>
  <si>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</si>
  <si>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</si>
  <si>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</si>
  <si>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</si>
  <si>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</si>
  <si>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</si>
  <si>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</si>
  <si>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</si>
  <si>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</si>
  <si>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</si>
  <si>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</si>
  <si>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</si>
  <si>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</si>
  <si>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</si>
  <si>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</si>
  <si>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</si>
  <si>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</si>
  <si>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</si>
  <si>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</si>
  <si>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</si>
  <si>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</si>
  <si>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</si>
  <si>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</si>
  <si>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</si>
  <si>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</si>
  <si>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</si>
  <si>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</si>
  <si>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</si>
  <si>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</si>
  <si>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</si>
  <si>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</si>
  <si>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</si>
  <si>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</si>
  <si>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</si>
  <si>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</si>
  <si>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</si>
  <si>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</si>
  <si>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</si>
  <si>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</si>
  <si>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</si>
  <si>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</si>
  <si>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</si>
  <si>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</si>
  <si>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</si>
  <si>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</si>
  <si>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</si>
  <si>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</si>
  <si>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</si>
  <si>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</si>
  <si>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</si>
  <si>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</si>
  <si>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</si>
  <si>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</si>
  <si>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</si>
  <si>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</si>
  <si>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</si>
  <si>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</si>
  <si>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</si>
  <si>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</si>
  <si>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</si>
  <si>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</si>
  <si>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</si>
  <si>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</si>
  <si>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</si>
  <si>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</si>
  <si>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</si>
  <si>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</si>
  <si>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</si>
  <si>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</si>
  <si>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</si>
  <si>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</si>
  <si>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</si>
  <si>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</si>
  <si>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</si>
  <si>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</si>
  <si>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</si>
  <si>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</si>
  <si>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</si>
  <si>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</si>
  <si>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</si>
  <si>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</si>
  <si>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</si>
  <si>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</si>
  <si>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</si>
  <si>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</si>
  <si>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</si>
  <si>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</si>
  <si>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</si>
  <si>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</si>
  <si>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</si>
  <si>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</si>
  <si>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</si>
  <si>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</si>
  <si>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</si>
  <si>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</si>
  <si>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</si>
  <si>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</si>
  <si>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</si>
  <si>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</si>
  <si>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</si>
  <si>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</si>
  <si>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</si>
  <si>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</si>
  <si>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</si>
  <si>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</si>
  <si>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</si>
  <si>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</si>
  <si>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</si>
  <si>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</si>
  <si>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</si>
  <si>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</si>
  <si>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</si>
  <si>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</si>
  <si>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</si>
  <si>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</si>
  <si>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</si>
  <si>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</si>
  <si>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</si>
  <si>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</si>
  <si>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</si>
  <si>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</si>
  <si>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</si>
  <si>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</si>
  <si>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</si>
  <si>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</si>
  <si>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</si>
  <si>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</si>
  <si>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</si>
  <si>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</si>
  <si>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</si>
  <si>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</si>
  <si>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</si>
  <si>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</si>
  <si>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</si>
  <si>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</si>
  <si>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</si>
  <si>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</si>
  <si>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</si>
  <si>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</si>
  <si>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</si>
  <si>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</si>
  <si>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</si>
  <si>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</si>
  <si>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</si>
  <si>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</si>
  <si>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</si>
  <si>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</si>
  <si>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</si>
  <si>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</si>
  <si>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</si>
  <si>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</si>
  <si>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</si>
  <si>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</si>
  <si>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</si>
  <si>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</si>
  <si>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</si>
  <si>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</si>
  <si>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</si>
  <si>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</si>
  <si>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</si>
  <si>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</si>
  <si>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</si>
  <si>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</si>
  <si>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</si>
  <si>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</si>
  <si>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</si>
  <si>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</si>
  <si>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</si>
  <si>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</si>
  <si>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</si>
  <si>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</si>
  <si>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</si>
  <si>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</si>
  <si>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</si>
  <si>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</si>
  <si>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</si>
  <si>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</si>
  <si>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</si>
  <si>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</si>
  <si>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</si>
  <si>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</si>
  <si>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</si>
  <si>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</si>
  <si>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</si>
  <si>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</si>
  <si>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</si>
  <si>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</si>
  <si>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</si>
  <si>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</si>
  <si>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</si>
  <si>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</si>
  <si>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</si>
  <si>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</si>
  <si>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</si>
  <si>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</si>
  <si>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</si>
  <si>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</si>
  <si>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</si>
  <si>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</si>
  <si>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</si>
  <si>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</si>
  <si>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</si>
  <si>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</si>
  <si>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</si>
  <si>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</si>
  <si>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</si>
  <si>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</si>
  <si>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</si>
  <si>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</si>
  <si>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</si>
  <si>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</si>
  <si>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</si>
  <si>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</si>
  <si>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</si>
  <si>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</si>
  <si>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</si>
  <si>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</si>
  <si>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</si>
  <si>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</si>
  <si>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</si>
  <si>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</si>
  <si>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</si>
  <si>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</si>
  <si>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</si>
  <si>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</si>
  <si>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</si>
  <si>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</si>
  <si>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</si>
  <si>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</si>
  <si>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</si>
  <si>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</si>
  <si>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</si>
  <si>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</si>
  <si>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</si>
  <si>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</si>
  <si>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</si>
  <si>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</si>
  <si>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</si>
  <si>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</si>
  <si>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</si>
  <si>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</si>
  <si>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</si>
  <si>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</si>
  <si>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</si>
  <si>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</si>
  <si>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</si>
  <si>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</si>
  <si>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</si>
  <si>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</si>
  <si>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</si>
  <si>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</si>
  <si>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</si>
  <si>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</si>
  <si>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</si>
  <si>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</si>
  <si>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</si>
  <si>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</si>
  <si>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</si>
  <si>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</si>
  <si>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</si>
  <si>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</si>
  <si>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</si>
  <si>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</si>
  <si>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</si>
  <si>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</si>
  <si>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</si>
  <si>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</si>
  <si>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</si>
  <si>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</si>
  <si>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</si>
  <si>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</si>
  <si>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</si>
  <si>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</si>
  <si>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</si>
  <si>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</si>
  <si>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</si>
  <si>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</si>
  <si>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</si>
  <si>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</si>
  <si>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</si>
  <si>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</si>
  <si>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</si>
  <si>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</si>
  <si>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</si>
  <si>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</si>
  <si>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</si>
  <si>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</si>
  <si>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</si>
  <si>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</si>
  <si>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</si>
  <si>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</si>
  <si>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</si>
  <si>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</si>
  <si>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</si>
  <si>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</si>
  <si>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</si>
  <si>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</si>
  <si>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</si>
  <si>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</si>
  <si>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</si>
  <si>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</si>
  <si>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</si>
  <si>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</si>
  <si>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</si>
  <si>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</si>
  <si>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</si>
  <si>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</si>
  <si>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</si>
  <si>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</si>
  <si>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</si>
  <si>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</si>
  <si>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</si>
  <si>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</si>
  <si>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</si>
  <si>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</si>
  <si>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</si>
  <si>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</si>
  <si>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</si>
  <si>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</si>
  <si>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</si>
  <si>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</si>
  <si>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</si>
  <si>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</si>
  <si>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</si>
  <si>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</si>
  <si>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</si>
  <si>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</si>
  <si>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</si>
  <si>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</si>
  <si>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</si>
  <si>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</si>
  <si>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</si>
  <si>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</si>
  <si>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</si>
  <si>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</si>
  <si>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</si>
  <si>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</si>
  <si>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</si>
  <si>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</si>
  <si>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</si>
  <si>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</si>
  <si>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</si>
  <si>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</si>
  <si>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</si>
  <si>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</si>
  <si>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</si>
  <si>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</si>
  <si>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</si>
  <si>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</si>
  <si>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</si>
  <si>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</si>
  <si>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</si>
  <si>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</si>
  <si>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</si>
  <si>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</si>
  <si>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</si>
  <si>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</si>
  <si>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</si>
  <si>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</si>
  <si>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</si>
  <si>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</si>
  <si>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</si>
  <si>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</si>
  <si>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</si>
  <si>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</si>
  <si>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</si>
  <si>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</si>
  <si>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</si>
  <si>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</si>
  <si>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</si>
  <si>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</si>
  <si>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</si>
  <si>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</si>
  <si>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</si>
  <si>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</si>
  <si>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</si>
  <si>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</si>
  <si>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</si>
  <si>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</si>
  <si>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</si>
  <si>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</si>
  <si>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</si>
  <si>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</si>
  <si>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</si>
  <si>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</si>
  <si>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</si>
  <si>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</si>
  <si>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</si>
  <si>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</si>
  <si>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</si>
  <si>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</si>
  <si>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</si>
  <si>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</si>
  <si>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</si>
  <si>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</si>
  <si>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</si>
  <si>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</si>
  <si>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</si>
  <si>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</si>
  <si>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</si>
  <si>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</si>
  <si>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</si>
  <si>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</si>
  <si>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</si>
  <si>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</si>
  <si>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</si>
  <si>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</si>
  <si>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</si>
  <si>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</si>
  <si>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</si>
  <si>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</si>
  <si>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</si>
  <si>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</si>
  <si>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</si>
  <si>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</si>
  <si>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</si>
  <si>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</si>
  <si>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</si>
  <si>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</si>
  <si>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</si>
  <si>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</si>
  <si>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</si>
  <si>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</si>
  <si>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</si>
  <si>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</si>
  <si>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</si>
  <si>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</si>
  <si>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</si>
  <si>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</si>
  <si>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</si>
  <si>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</si>
  <si>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</si>
  <si>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</si>
  <si>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</si>
  <si>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</si>
  <si>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</si>
  <si>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</si>
  <si>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</si>
  <si>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</si>
  <si>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</si>
  <si>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</si>
  <si>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</si>
  <si>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</si>
  <si>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</si>
  <si>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</si>
  <si>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</si>
  <si>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</si>
  <si>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</si>
  <si>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</si>
  <si>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</si>
  <si>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</si>
  <si>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</si>
  <si>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</si>
  <si>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</si>
  <si>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</si>
  <si>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</si>
  <si>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</si>
  <si>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</si>
  <si>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</si>
  <si>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</si>
  <si>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</si>
  <si>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</si>
  <si>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</si>
  <si>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</si>
  <si>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</si>
  <si>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</si>
  <si>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</si>
  <si>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</si>
  <si>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</si>
  <si>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</si>
  <si>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</si>
  <si>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</si>
  <si>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</si>
  <si>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</si>
  <si>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</si>
  <si>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</si>
  <si>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</si>
  <si>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</si>
  <si>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</si>
  <si>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</si>
  <si>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</si>
  <si>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</si>
  <si>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</si>
  <si>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</si>
  <si>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</si>
  <si>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</si>
  <si>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</si>
  <si>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</si>
  <si>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</si>
  <si>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</si>
  <si>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</si>
  <si>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</si>
  <si>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</si>
  <si>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</si>
  <si>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</si>
  <si>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</si>
  <si>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</si>
  <si>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</si>
  <si>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</si>
  <si>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</si>
  <si>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</si>
  <si>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</si>
  <si>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</si>
  <si>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</si>
  <si>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</si>
  <si>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</si>
  <si>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</si>
  <si>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</si>
  <si>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</si>
  <si>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</si>
  <si>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</si>
  <si>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</si>
  <si>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</si>
  <si>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</si>
  <si>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</si>
  <si>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</si>
  <si>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</si>
  <si>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</si>
  <si>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</si>
  <si>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</si>
  <si>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</si>
  <si>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</si>
  <si>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</si>
  <si>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</si>
  <si>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</si>
  <si>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</si>
  <si>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</si>
  <si>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</si>
  <si>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</si>
  <si>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</si>
  <si>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</si>
  <si>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</si>
  <si>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</si>
  <si>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</si>
  <si>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</si>
  <si>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</si>
  <si>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</si>
  <si>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</si>
  <si>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</si>
  <si>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</si>
  <si>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</si>
  <si>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</si>
  <si>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</si>
  <si>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</si>
  <si>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</si>
  <si>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</si>
  <si>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</si>
  <si>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</si>
  <si>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</si>
  <si>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</si>
  <si>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</si>
  <si>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</si>
  <si>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</si>
  <si>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</si>
  <si>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</si>
  <si>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</si>
  <si>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</si>
  <si>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</si>
  <si>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</si>
  <si>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</si>
  <si>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</si>
  <si>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</si>
  <si>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</si>
  <si>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</si>
  <si>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</si>
  <si>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</si>
  <si>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</si>
  <si>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</si>
  <si>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</si>
  <si>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</si>
  <si>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</si>
  <si>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</si>
  <si>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</si>
  <si>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</si>
  <si>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</si>
  <si>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</si>
  <si>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</si>
  <si>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</si>
  <si>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</si>
  <si>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</si>
  <si>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</si>
  <si>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</si>
  <si>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</si>
  <si>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</si>
  <si>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</si>
  <si>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</si>
  <si>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</si>
  <si>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</si>
  <si>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</si>
  <si>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</si>
  <si>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</si>
  <si>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</si>
  <si>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</si>
  <si>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</si>
  <si>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</si>
  <si>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</si>
  <si>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</si>
  <si>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</si>
  <si>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</si>
  <si>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</si>
  <si>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</si>
  <si>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</si>
  <si>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</si>
  <si>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</si>
  <si>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</si>
  <si>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</si>
  <si>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</si>
  <si>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</si>
  <si>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</si>
  <si>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</si>
  <si>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</si>
  <si>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</si>
  <si>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</si>
  <si>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</si>
  <si>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</si>
  <si>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</si>
  <si>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</si>
  <si>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</si>
  <si>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</si>
  <si>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</si>
  <si>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</si>
  <si>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</si>
  <si>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</si>
  <si>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</si>
  <si>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</si>
  <si>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</si>
  <si>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</si>
  <si>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</si>
  <si>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</si>
  <si>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</si>
  <si>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</si>
  <si>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</si>
  <si>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</si>
  <si>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</si>
  <si>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</si>
  <si>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</si>
  <si>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</si>
  <si>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</si>
  <si>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</si>
  <si>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</si>
  <si>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</si>
  <si>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</si>
  <si>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</si>
  <si>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</si>
  <si>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</si>
  <si>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</si>
  <si>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</si>
  <si>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</si>
  <si>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</si>
  <si>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</si>
  <si>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</si>
  <si>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</si>
  <si>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</si>
  <si>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</si>
  <si>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</si>
  <si>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</si>
  <si>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</si>
  <si>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</si>
  <si>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</si>
  <si>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</si>
  <si>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</si>
  <si>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</si>
  <si>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</si>
  <si>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</si>
  <si>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</si>
  <si>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</si>
  <si>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</si>
  <si>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</si>
  <si>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</si>
  <si>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</si>
  <si>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</si>
  <si>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</si>
  <si>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</si>
  <si>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</si>
  <si>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</si>
  <si>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</si>
  <si>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</si>
  <si>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</si>
  <si>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</si>
  <si>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</si>
  <si>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</si>
  <si>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</si>
  <si>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</si>
  <si>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</si>
  <si>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</si>
  <si>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</si>
  <si>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</si>
  <si>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</si>
  <si>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</si>
  <si>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</si>
  <si>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</si>
  <si>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</si>
  <si>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</si>
  <si>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</si>
  <si>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</si>
  <si>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</si>
  <si>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</si>
  <si>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</si>
  <si>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</si>
  <si>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</si>
  <si>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</si>
  <si>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</si>
  <si>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</si>
  <si>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</si>
  <si>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</si>
  <si>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</si>
  <si>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</si>
  <si>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</si>
  <si>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</si>
  <si>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</si>
  <si>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</si>
  <si>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</si>
  <si>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</si>
  <si>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</si>
  <si>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</si>
  <si>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</si>
  <si>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</si>
  <si>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</si>
  <si>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</si>
  <si>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</si>
  <si>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</si>
  <si>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</si>
  <si>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</si>
  <si>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</si>
  <si>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</si>
  <si>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</si>
  <si>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</si>
  <si>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</si>
  <si>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</si>
  <si>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</si>
  <si>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</si>
  <si>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</si>
  <si>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</si>
  <si>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</si>
  <si>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</si>
  <si>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</si>
  <si>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</si>
  <si>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</si>
  <si>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</si>
  <si>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</si>
  <si>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</si>
  <si>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</si>
  <si>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</si>
  <si>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</si>
  <si>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</si>
  <si>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</si>
  <si>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</si>
  <si>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</si>
  <si>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</si>
  <si>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</si>
  <si>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</si>
  <si>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</si>
  <si>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</si>
  <si>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</si>
  <si>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</si>
  <si>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</si>
  <si>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</si>
  <si>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</si>
  <si>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</si>
  <si>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</si>
  <si>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</si>
  <si>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</si>
  <si>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</si>
  <si>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</si>
  <si>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</si>
  <si>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</si>
  <si>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</si>
  <si>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</si>
  <si>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</si>
  <si>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</si>
  <si>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</si>
  <si>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</si>
  <si>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</si>
  <si>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</si>
  <si>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</si>
  <si>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</si>
  <si>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</si>
  <si>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</si>
  <si>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</si>
  <si>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</si>
  <si>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</si>
  <si>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</si>
  <si>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</si>
  <si>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</si>
  <si>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</si>
  <si>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</si>
  <si>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</si>
  <si>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</si>
  <si>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</si>
  <si>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</si>
  <si>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</si>
  <si>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</si>
  <si>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</si>
  <si>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</si>
  <si>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</si>
  <si>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</si>
  <si>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</si>
  <si>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</si>
  <si>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</si>
  <si>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</si>
  <si>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</si>
  <si>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</si>
  <si>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</si>
  <si>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</si>
  <si>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</si>
  <si>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</si>
  <si>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</si>
  <si>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</si>
  <si>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</si>
  <si>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</si>
  <si>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</si>
  <si>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</si>
  <si>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</si>
  <si>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</si>
  <si>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</si>
  <si>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</si>
  <si>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</si>
  <si>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</si>
  <si>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</si>
  <si>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</si>
  <si>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</si>
  <si>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</si>
  <si>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</si>
  <si>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</si>
  <si>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</si>
  <si>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</si>
  <si>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</si>
  <si>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</si>
  <si>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</si>
  <si>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</si>
  <si>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</si>
  <si>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</si>
  <si>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</si>
  <si>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</si>
  <si>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</si>
  <si>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</si>
  <si>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</si>
  <si>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</si>
  <si>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</si>
  <si>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</si>
  <si>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</si>
  <si>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</si>
  <si>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</si>
  <si>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</si>
  <si>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</si>
  <si>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</si>
  <si>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</si>
  <si>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</si>
  <si>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</si>
  <si>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</si>
  <si>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</si>
  <si>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</si>
  <si>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</si>
  <si>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</si>
  <si>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</si>
  <si>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</si>
  <si>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</si>
  <si>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</si>
  <si>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</si>
  <si>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</si>
  <si>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</si>
  <si>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</si>
  <si>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</si>
  <si>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</si>
  <si>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</si>
  <si>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</si>
  <si>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</si>
  <si>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</si>
  <si>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</si>
  <si>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</si>
  <si>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</si>
  <si>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</si>
  <si>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</si>
  <si>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</si>
  <si>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</si>
  <si>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</si>
  <si>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</si>
  <si>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</si>
  <si>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</si>
  <si>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</si>
  <si>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</si>
  <si>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</si>
  <si>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</si>
  <si>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</si>
  <si>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</si>
  <si>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</si>
  <si>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</si>
  <si>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</si>
  <si>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</si>
  <si>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</si>
  <si>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</si>
  <si>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</si>
  <si>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</si>
  <si>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</si>
  <si>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</si>
  <si>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</si>
  <si>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</si>
  <si>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</si>
  <si>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</si>
  <si>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</si>
  <si>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</si>
  <si>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</si>
  <si>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</si>
  <si>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</si>
  <si>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</si>
  <si>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</si>
  <si>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</si>
  <si>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</si>
  <si>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</si>
  <si>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</si>
  <si>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</si>
  <si>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</si>
  <si>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</si>
  <si>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</si>
  <si>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</si>
  <si>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</si>
  <si>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</si>
  <si>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</si>
  <si>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</si>
  <si>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</si>
  <si>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</si>
  <si>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</si>
  <si>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</si>
  <si>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</si>
  <si>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</si>
  <si>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</si>
  <si>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</si>
  <si>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</si>
  <si>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</si>
  <si>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</si>
  <si>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</si>
  <si>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</si>
  <si>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</si>
  <si>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</si>
  <si>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</si>
  <si>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</si>
  <si>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</si>
  <si>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</si>
  <si>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</si>
  <si>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</si>
  <si>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</si>
  <si>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</si>
  <si>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</si>
  <si>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</si>
  <si>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</si>
  <si>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</si>
  <si>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</si>
  <si>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</si>
  <si>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</si>
  <si>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</si>
  <si>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</si>
  <si>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</si>
  <si>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</si>
  <si>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</si>
  <si>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</si>
  <si>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</si>
  <si>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</si>
  <si>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</si>
  <si>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</si>
  <si>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</si>
  <si>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</si>
  <si>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</si>
  <si>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</si>
  <si>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</si>
  <si>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</si>
  <si>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</si>
  <si>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</si>
  <si>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</si>
  <si>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</si>
  <si>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</si>
  <si>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</si>
  <si>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</si>
  <si>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</si>
  <si>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</si>
  <si>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</si>
  <si>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</si>
  <si>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</si>
  <si>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</si>
  <si>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</si>
  <si>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</si>
  <si>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</si>
  <si>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</si>
  <si>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</si>
  <si>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</si>
  <si>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</si>
  <si>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</si>
  <si>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</si>
  <si>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</si>
  <si>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</si>
  <si>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</si>
  <si>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</si>
  <si>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</si>
  <si>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</si>
  <si>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</si>
  <si>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</si>
  <si>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</si>
  <si>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</si>
  <si>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</si>
  <si>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</si>
  <si>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</si>
  <si>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</si>
  <si>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</si>
  <si>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</si>
  <si>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</si>
  <si>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</si>
  <si>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</si>
  <si>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</si>
  <si>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</si>
  <si>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</si>
  <si>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</si>
  <si>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</si>
  <si>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</si>
  <si>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</si>
  <si>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</si>
  <si>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</si>
  <si>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</si>
  <si>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</si>
  <si>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</si>
  <si>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</si>
  <si>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</si>
  <si>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</si>
  <si>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</si>
  <si>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</si>
  <si>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</si>
  <si>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</si>
  <si>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</si>
  <si>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</si>
  <si>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</si>
  <si>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</si>
  <si>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</si>
  <si>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</si>
  <si>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</si>
  <si>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</si>
  <si>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</si>
  <si>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</si>
  <si>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</si>
  <si>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</si>
  <si>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</si>
  <si>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</si>
  <si>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</si>
  <si>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</si>
  <si>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</si>
  <si>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</si>
  <si>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</si>
  <si>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</si>
  <si>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</si>
  <si>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</si>
  <si>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</si>
  <si>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</si>
  <si>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</si>
  <si>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</si>
  <si>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</si>
  <si>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</si>
  <si>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</si>
  <si>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</si>
  <si>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</si>
  <si>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</si>
  <si>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</si>
  <si>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</si>
  <si>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</si>
  <si>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</si>
  <si>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</si>
  <si>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</si>
  <si>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</si>
  <si>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</si>
  <si>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</si>
  <si>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</si>
  <si>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</si>
  <si>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</si>
  <si>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</si>
  <si>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</si>
  <si>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</si>
  <si>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</si>
  <si>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</si>
  <si>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</si>
  <si>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</si>
  <si>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</si>
  <si>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</si>
  <si>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</si>
  <si>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</si>
  <si>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</si>
  <si>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</si>
  <si>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</si>
  <si>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</si>
  <si>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</si>
  <si>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</si>
  <si>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</si>
  <si>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</si>
  <si>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</si>
  <si>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</si>
  <si>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</si>
  <si>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</si>
  <si>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</si>
  <si>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</si>
  <si>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</si>
  <si>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</si>
  <si>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</si>
  <si>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</si>
  <si>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</si>
  <si>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</si>
  <si>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</si>
  <si>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</si>
  <si>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</si>
  <si>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</si>
  <si>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</si>
  <si>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</si>
  <si>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</si>
  <si>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</si>
  <si>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</si>
  <si>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</si>
  <si>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</si>
  <si>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</si>
  <si>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</si>
  <si>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</si>
  <si>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</si>
  <si>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</si>
  <si>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</si>
  <si>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</si>
  <si>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</si>
  <si>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</si>
  <si>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</si>
  <si>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</si>
  <si>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</si>
  <si>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</si>
  <si>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</si>
  <si>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</si>
  <si>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</si>
  <si>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</si>
  <si>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</si>
  <si>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</si>
  <si>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</si>
  <si>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</si>
  <si>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</si>
  <si>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</si>
  <si>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</si>
  <si>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</si>
  <si>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</si>
  <si>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</si>
  <si>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</si>
  <si>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</si>
  <si>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</si>
  <si>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</si>
  <si>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</si>
  <si>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</si>
  <si>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</si>
  <si>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</si>
  <si>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</si>
  <si>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</si>
  <si>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</si>
  <si>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</si>
  <si>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</si>
  <si>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</si>
  <si>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</si>
  <si>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</si>
  <si>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</si>
  <si>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</si>
  <si>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</si>
  <si>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</si>
  <si>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</si>
  <si>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</si>
  <si>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</si>
  <si>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</si>
  <si>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</si>
  <si>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</si>
  <si>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</si>
  <si>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</si>
  <si>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</si>
  <si>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</si>
  <si>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</si>
  <si>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</si>
  <si>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</si>
  <si>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</si>
  <si>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</si>
  <si>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</si>
  <si>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</si>
  <si>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</si>
  <si>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</si>
  <si>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</si>
  <si>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</si>
  <si>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</si>
  <si>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</si>
  <si>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</si>
  <si>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</si>
  <si>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</si>
  <si>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</si>
  <si>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</si>
  <si>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</si>
  <si>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</si>
  <si>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</si>
  <si>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</si>
  <si>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</si>
  <si>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</si>
  <si>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</si>
  <si>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</si>
  <si>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</si>
  <si>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</si>
  <si>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</si>
  <si>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</si>
  <si>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</si>
  <si>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</si>
  <si>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</si>
  <si>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</si>
  <si>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</si>
  <si>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</si>
  <si>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</si>
  <si>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</si>
  <si>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</si>
  <si>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</si>
  <si>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</si>
  <si>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</si>
  <si>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</si>
  <si>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</si>
  <si>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</si>
  <si>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</si>
  <si>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</si>
  <si>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</si>
  <si>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</si>
  <si>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</si>
  <si>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</si>
  <si>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</si>
  <si>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</si>
  <si>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</si>
  <si>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</si>
  <si>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</si>
  <si>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</si>
  <si>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</si>
  <si>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</si>
  <si>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</si>
  <si>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</si>
  <si>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</si>
  <si>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</si>
  <si>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</si>
  <si>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</si>
  <si>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</si>
  <si>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</si>
  <si>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</si>
  <si>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</si>
  <si>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</si>
  <si>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</si>
  <si>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</si>
  <si>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</si>
  <si>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</si>
  <si>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</si>
  <si>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</si>
  <si>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</si>
  <si>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</si>
  <si>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</si>
  <si>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</si>
  <si>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</si>
  <si>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</si>
  <si>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</si>
  <si>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</si>
  <si>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</si>
  <si>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</si>
  <si>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</si>
  <si>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</si>
  <si>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</si>
  <si>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</si>
  <si>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</si>
  <si>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</si>
  <si>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</si>
  <si>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</si>
  <si>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</si>
  <si>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</si>
  <si>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</si>
  <si>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</si>
  <si>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</si>
  <si>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</si>
  <si>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</si>
  <si>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</si>
  <si>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</si>
  <si>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</si>
  <si>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</si>
  <si>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</si>
  <si>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</si>
  <si>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</si>
  <si>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</si>
  <si>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</si>
  <si>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</si>
  <si>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</si>
  <si>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</si>
  <si>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</si>
  <si>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</si>
  <si>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</si>
  <si>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</si>
  <si>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</si>
  <si>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</si>
  <si>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</si>
  <si>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</si>
  <si>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</si>
  <si>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</si>
  <si>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</si>
  <si>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</si>
  <si>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</si>
  <si>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</si>
  <si>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</si>
  <si>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</si>
  <si>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</si>
  <si>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</si>
  <si>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</si>
  <si>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</si>
  <si>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</si>
  <si>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</si>
  <si>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</si>
  <si>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</si>
  <si>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</si>
  <si>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</si>
  <si>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</si>
  <si>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</si>
  <si>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</si>
  <si>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</si>
  <si>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</si>
  <si>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</si>
  <si>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</si>
  <si>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</si>
  <si>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</si>
  <si>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</si>
  <si>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</si>
  <si>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</si>
  <si>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</si>
  <si>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</si>
  <si>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</si>
  <si>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</si>
  <si>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</si>
  <si>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</si>
  <si>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</si>
  <si>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</si>
  <si>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</si>
  <si>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</si>
  <si>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</si>
  <si>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</si>
  <si>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</si>
  <si>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</si>
  <si>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</si>
  <si>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</si>
  <si>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</si>
  <si>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</si>
  <si>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</si>
  <si>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</si>
  <si>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</si>
  <si>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</si>
  <si>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</si>
  <si>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</si>
  <si>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</si>
  <si>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</si>
  <si>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</si>
  <si>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</si>
  <si>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</si>
  <si>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</si>
  <si>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</si>
  <si>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</si>
  <si>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</si>
  <si>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</si>
  <si>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</si>
  <si>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</si>
  <si>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</si>
  <si>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</si>
  <si>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</si>
  <si>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</si>
  <si>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</si>
  <si>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</si>
  <si>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</si>
  <si>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</si>
  <si>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</si>
  <si>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</si>
  <si>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</si>
  <si>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</si>
  <si>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</si>
  <si>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</si>
  <si>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</si>
  <si>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</si>
  <si>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</si>
  <si>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</si>
  <si>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</si>
  <si>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</si>
  <si>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</si>
  <si>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</si>
  <si>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</si>
  <si>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</si>
  <si>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</si>
  <si>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</si>
  <si>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</si>
  <si>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</si>
  <si>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</si>
  <si>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</si>
  <si>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</si>
  <si>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</si>
  <si>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</si>
  <si>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</si>
  <si>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</si>
  <si>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</si>
  <si>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</si>
  <si>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</si>
  <si>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</si>
  <si>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</si>
  <si>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</si>
  <si>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</si>
  <si>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</si>
  <si>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</si>
  <si>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</si>
  <si>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</si>
  <si>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</si>
  <si>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</si>
  <si>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</si>
  <si>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</si>
  <si>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</si>
  <si>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</si>
  <si>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</si>
  <si>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</si>
  <si>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</si>
  <si>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</si>
  <si>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</si>
  <si>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</si>
  <si>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</si>
  <si>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</si>
  <si>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</si>
  <si>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</si>
  <si>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</si>
  <si>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</si>
  <si>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</si>
  <si>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</si>
  <si>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</si>
  <si>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</si>
  <si>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</si>
  <si>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</si>
  <si>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</si>
  <si>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</si>
  <si>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</si>
  <si>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</si>
  <si>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</si>
  <si>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</si>
  <si>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</si>
  <si>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</si>
  <si>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</si>
  <si>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</si>
  <si>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</si>
  <si>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</si>
  <si>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</si>
  <si>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</si>
  <si>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</si>
  <si>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</si>
  <si>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</si>
  <si>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</si>
  <si>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</si>
  <si>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</si>
  <si>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</si>
  <si>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</si>
  <si>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</si>
  <si>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</si>
  <si>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</si>
  <si>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</si>
  <si>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</si>
  <si>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</si>
  <si>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</si>
  <si>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</si>
  <si>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</si>
  <si>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</si>
  <si>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</si>
  <si>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</si>
  <si>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</si>
  <si>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</si>
  <si>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</si>
  <si>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</si>
  <si>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</si>
  <si>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</si>
  <si>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</si>
  <si>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</si>
  <si>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</si>
  <si>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</si>
  <si>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</si>
  <si>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</si>
  <si>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</si>
  <si>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</si>
  <si>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</si>
  <si>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</si>
  <si>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</si>
  <si>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</si>
  <si>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</si>
  <si>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</si>
  <si>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</si>
  <si>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</si>
  <si>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</si>
  <si>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</si>
  <si>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</si>
  <si>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</si>
  <si>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</si>
  <si>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</si>
  <si>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</si>
  <si>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</si>
  <si>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</si>
  <si>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</si>
  <si>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</si>
  <si>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</si>
  <si>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</si>
  <si>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</si>
  <si>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</si>
  <si>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</si>
  <si>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</si>
  <si>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</si>
  <si>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</si>
  <si>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</si>
  <si>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</si>
  <si>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</si>
  <si>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</si>
  <si>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</si>
  <si>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</si>
  <si>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</si>
  <si>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</si>
  <si>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</si>
  <si>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</si>
  <si>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</si>
  <si>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</si>
  <si>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</si>
  <si>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</si>
  <si>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</si>
  <si>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</si>
  <si>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</si>
  <si>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</si>
  <si>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</si>
  <si>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</si>
  <si>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</si>
  <si>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</si>
  <si>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</si>
  <si>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</si>
  <si>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</si>
  <si>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</si>
  <si>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</si>
  <si>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</si>
  <si>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</si>
  <si>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</si>
  <si>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</si>
  <si>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</si>
  <si>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</si>
  <si>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</si>
  <si>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</si>
  <si>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</si>
  <si>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</si>
  <si>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</si>
  <si>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</si>
  <si>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</si>
  <si>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</si>
  <si>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</si>
  <si>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</si>
  <si>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</si>
  <si>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</si>
  <si>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</si>
  <si>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</si>
  <si>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</si>
  <si>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</si>
  <si>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</si>
  <si>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</si>
  <si>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</si>
  <si>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</si>
  <si>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</si>
  <si>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</si>
  <si>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</si>
  <si>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</si>
  <si>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</si>
  <si>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</si>
  <si>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</si>
  <si>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</si>
  <si>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</si>
  <si>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</si>
  <si>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</si>
  <si>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</si>
  <si>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</si>
  <si>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</si>
  <si>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</si>
  <si>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</si>
  <si>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</si>
  <si>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</si>
  <si>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</si>
  <si>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</si>
  <si>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</si>
  <si>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</si>
  <si>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</si>
  <si>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</si>
  <si>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</si>
  <si>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</si>
  <si>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</si>
  <si>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</si>
  <si>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</si>
  <si>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</si>
  <si>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</si>
  <si>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</si>
  <si>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</si>
  <si>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</si>
  <si>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</si>
  <si>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</si>
  <si>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</si>
  <si>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</si>
  <si>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</si>
  <si>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</si>
  <si>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</si>
  <si>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</si>
  <si>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</si>
  <si>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</si>
  <si>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</si>
  <si>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</si>
  <si>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</si>
  <si>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</si>
  <si>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</si>
  <si>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</si>
  <si>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</si>
  <si>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</si>
  <si>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</si>
  <si>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</si>
  <si>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</si>
  <si>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</si>
  <si>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</si>
  <si>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</si>
  <si>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</si>
  <si>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</si>
  <si>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</si>
  <si>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</si>
  <si>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</si>
  <si>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</si>
  <si>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</si>
  <si>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</si>
  <si>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</si>
  <si>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</si>
  <si>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</si>
  <si>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</si>
  <si>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</si>
  <si>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</si>
  <si>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</si>
  <si>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</si>
  <si>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</si>
  <si>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</si>
  <si>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</si>
  <si>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</si>
  <si>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</si>
  <si>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</si>
  <si>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</si>
  <si>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</si>
  <si>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</si>
  <si>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</si>
  <si>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</si>
  <si>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</si>
  <si>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</si>
  <si>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</si>
  <si>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</si>
  <si>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</si>
  <si>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</si>
  <si>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</si>
  <si>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</si>
  <si>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</si>
  <si>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</si>
  <si>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</si>
  <si>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</si>
  <si>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</si>
  <si>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</si>
  <si>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</si>
  <si>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</si>
  <si>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</si>
  <si>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</si>
  <si>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</si>
  <si>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</si>
  <si>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</si>
  <si>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</si>
  <si>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</si>
  <si>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</si>
  <si>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</si>
  <si>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</si>
  <si>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</si>
  <si>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</si>
  <si>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</si>
  <si>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</si>
  <si>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</si>
  <si>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</si>
  <si>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</si>
  <si>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</si>
  <si>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</si>
  <si>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</si>
  <si>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</si>
  <si>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</si>
  <si>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</si>
  <si>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</si>
  <si>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</si>
  <si>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</si>
  <si>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</si>
  <si>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</si>
  <si>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</si>
  <si>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</si>
  <si>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</si>
  <si>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</si>
  <si>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</si>
  <si>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</si>
  <si>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</si>
  <si>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</si>
  <si>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</si>
  <si>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</si>
  <si>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</si>
  <si>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</si>
  <si>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</si>
  <si>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</si>
  <si>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</si>
  <si>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</si>
  <si>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</si>
  <si>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</si>
  <si>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</si>
  <si>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</si>
  <si>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</si>
  <si>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</si>
  <si>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</si>
  <si>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</si>
  <si>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</si>
  <si>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</si>
  <si>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</si>
  <si>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</si>
  <si>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</si>
  <si>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</si>
  <si>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</si>
  <si>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</si>
  <si>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</si>
  <si>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</si>
  <si>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</si>
  <si>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</si>
  <si>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</si>
  <si>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</si>
  <si>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</si>
  <si>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</si>
  <si>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</si>
  <si>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</si>
  <si>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</si>
  <si>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</si>
  <si>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</si>
  <si>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</si>
  <si>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</si>
  <si>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</si>
  <si>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</si>
  <si>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</si>
  <si>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</si>
  <si>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</si>
  <si>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</si>
  <si>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</si>
  <si>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</si>
  <si>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</si>
  <si>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</si>
  <si>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</si>
  <si>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</si>
  <si>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</si>
  <si>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</si>
  <si>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</si>
  <si>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</si>
  <si>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</si>
  <si>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</si>
  <si>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</si>
  <si>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</si>
  <si>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</si>
  <si>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</si>
  <si>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</si>
  <si>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</si>
  <si>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</si>
  <si>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</si>
  <si>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</si>
  <si>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</si>
  <si>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</si>
  <si>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</si>
  <si>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</si>
  <si>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</si>
  <si>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</si>
  <si>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</si>
  <si>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</si>
  <si>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</si>
  <si>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</si>
  <si>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</si>
  <si>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</si>
  <si>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</si>
  <si>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</si>
  <si>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</si>
  <si>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</si>
  <si>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</si>
  <si>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</si>
  <si>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</si>
  <si>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</si>
  <si>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</si>
  <si>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</si>
  <si>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</si>
  <si>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</si>
  <si>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</si>
  <si>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</si>
  <si>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</si>
  <si>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</si>
  <si>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</si>
  <si>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</si>
  <si>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</si>
  <si>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</si>
  <si>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</si>
  <si>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</si>
  <si>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</si>
  <si>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</si>
  <si>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</si>
  <si>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</si>
  <si>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</si>
  <si>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</si>
  <si>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</si>
  <si>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</si>
  <si>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</si>
  <si>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</si>
  <si>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</si>
  <si>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</si>
  <si>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</si>
  <si>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</si>
  <si>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</si>
  <si>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</si>
  <si>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</si>
  <si>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</si>
  <si>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</si>
  <si>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</si>
  <si>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</si>
  <si>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</si>
  <si>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</si>
  <si>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</si>
  <si>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</si>
  <si>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</si>
  <si>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</si>
  <si>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</si>
  <si>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</si>
  <si>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</si>
  <si>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</si>
  <si>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</si>
  <si>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</si>
  <si>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</si>
  <si>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</si>
  <si>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</si>
  <si>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</si>
  <si>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</si>
  <si>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</si>
  <si>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</si>
  <si>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</si>
  <si>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</si>
  <si>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</si>
  <si>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</si>
  <si>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</si>
  <si>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</si>
  <si>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</si>
  <si>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</si>
  <si>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</si>
  <si>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</si>
  <si>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</si>
  <si>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</si>
  <si>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</si>
  <si>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</si>
  <si>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</si>
  <si>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</si>
  <si>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</si>
  <si>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</si>
  <si>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</si>
  <si>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</si>
  <si>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</si>
  <si>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</si>
  <si>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</si>
  <si>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</si>
  <si>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</si>
  <si>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</si>
  <si>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</si>
  <si>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</si>
  <si>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</si>
  <si>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</si>
  <si>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</si>
  <si>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</si>
  <si>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</si>
  <si>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</si>
  <si>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</si>
  <si>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</si>
  <si>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</si>
  <si>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</si>
  <si>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</si>
  <si>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</si>
  <si>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</si>
  <si>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</si>
  <si>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</si>
  <si>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</si>
  <si>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</si>
  <si>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</si>
  <si>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</si>
  <si>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</si>
  <si>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</si>
  <si>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</si>
  <si>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</si>
  <si>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</si>
  <si>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</si>
  <si>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</si>
  <si>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</si>
  <si>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</si>
  <si>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</si>
  <si>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</si>
  <si>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</si>
  <si>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</si>
  <si>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</si>
  <si>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</si>
  <si>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</si>
  <si>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</si>
  <si>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</si>
  <si>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</si>
  <si>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</si>
  <si>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</si>
  <si>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</si>
  <si>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</si>
  <si>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</si>
  <si>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</si>
  <si>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</si>
  <si>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</si>
  <si>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</si>
  <si>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</si>
  <si>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</si>
  <si>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</si>
  <si>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</si>
  <si>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</si>
  <si>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</si>
  <si>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</si>
  <si>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</si>
  <si>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</si>
  <si>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</si>
  <si>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</si>
  <si>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</si>
  <si>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</si>
  <si>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</si>
  <si>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</si>
  <si>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</si>
  <si>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</si>
  <si>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</si>
  <si>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</si>
  <si>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</si>
  <si>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</si>
  <si>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</si>
  <si>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</si>
  <si>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</si>
  <si>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</si>
  <si>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</si>
  <si>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</si>
  <si>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</si>
  <si>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</si>
  <si>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</si>
  <si>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</si>
  <si>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</si>
  <si>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</si>
  <si>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</si>
  <si>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</si>
  <si>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</si>
  <si>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</si>
  <si>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</si>
  <si>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</si>
  <si>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</si>
  <si>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</si>
  <si>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</si>
  <si>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</si>
  <si>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</si>
  <si>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</si>
  <si>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</si>
  <si>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</si>
  <si>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</si>
  <si>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</si>
  <si>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</si>
  <si>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</si>
  <si>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</si>
  <si>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</si>
  <si>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</si>
  <si>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</si>
  <si>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</si>
  <si>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</si>
  <si>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</si>
  <si>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</si>
  <si>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</si>
  <si>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</si>
  <si>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</si>
  <si>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</si>
  <si>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</si>
  <si>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</si>
  <si>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</si>
  <si>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</si>
  <si>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</si>
  <si>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</si>
  <si>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</si>
  <si>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</si>
  <si>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</si>
  <si>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</si>
  <si>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</si>
  <si>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</si>
  <si>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</si>
  <si>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</si>
  <si>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</si>
  <si>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</si>
  <si>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</si>
  <si>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</si>
  <si>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</si>
  <si>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</si>
  <si>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</si>
  <si>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</si>
  <si>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</si>
  <si>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</si>
  <si>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</si>
  <si>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</si>
  <si>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</si>
  <si>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</si>
  <si>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</si>
  <si>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</si>
  <si>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</si>
  <si>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</si>
  <si>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</si>
  <si>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</si>
  <si>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</si>
  <si>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</si>
  <si>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</si>
  <si>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</si>
  <si>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</si>
  <si>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</si>
  <si>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</si>
  <si>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</si>
  <si>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</si>
  <si>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</si>
  <si>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</si>
  <si>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</si>
  <si>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</si>
  <si>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</si>
  <si>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</si>
  <si>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</si>
  <si>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</si>
  <si>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</si>
  <si>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</si>
  <si>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</si>
  <si>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</si>
  <si>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</si>
  <si>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</si>
  <si>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</si>
  <si>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</si>
  <si>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</si>
  <si>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</si>
  <si>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</si>
  <si>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</si>
  <si>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</si>
  <si>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</si>
  <si>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</si>
  <si>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</si>
  <si>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</si>
  <si>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</si>
  <si>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</si>
  <si>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</si>
  <si>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</si>
  <si>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</si>
  <si>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</si>
  <si>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</si>
  <si>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</si>
  <si>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</si>
  <si>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</si>
  <si>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</si>
  <si>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</si>
  <si>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</si>
  <si>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</si>
  <si>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</si>
  <si>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</si>
  <si>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</si>
  <si>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</si>
  <si>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</si>
  <si>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</si>
  <si>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</si>
  <si>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</si>
  <si>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</si>
  <si>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</si>
  <si>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</si>
  <si>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</si>
  <si>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</si>
  <si>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</si>
  <si>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</si>
  <si>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</si>
  <si>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</si>
  <si>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</si>
  <si>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</si>
  <si>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</si>
  <si>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</si>
  <si>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</si>
  <si>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</si>
  <si>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</si>
  <si>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</si>
  <si>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</si>
  <si>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</si>
  <si>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</si>
  <si>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</si>
  <si>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</si>
  <si>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</si>
  <si>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</si>
  <si>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</si>
  <si>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</si>
  <si>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</si>
  <si>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</si>
  <si>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</si>
  <si>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</si>
  <si>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</si>
  <si>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</si>
  <si>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</si>
  <si>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</si>
  <si>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</si>
  <si>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</si>
  <si>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</si>
  <si>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</si>
  <si>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</si>
  <si>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</si>
  <si>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</si>
  <si>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</si>
  <si>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</si>
  <si>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</si>
  <si>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</si>
  <si>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</si>
  <si>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</si>
  <si>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</si>
  <si>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</si>
  <si>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</si>
  <si>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</si>
  <si>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</si>
  <si>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</si>
  <si>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</si>
  <si>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</si>
  <si>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</si>
  <si>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</si>
  <si>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</si>
  <si>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</si>
  <si>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</si>
  <si>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</si>
  <si>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</si>
  <si>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</si>
  <si>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</si>
  <si>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</si>
  <si>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</si>
  <si>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</si>
  <si>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</si>
  <si>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</si>
  <si>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</si>
  <si>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</si>
  <si>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</si>
  <si>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</si>
  <si>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</si>
  <si>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</si>
  <si>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</si>
  <si>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</si>
  <si>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</si>
  <si>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</si>
  <si>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</si>
  <si>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</si>
  <si>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</si>
  <si>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</si>
  <si>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</si>
  <si>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</si>
  <si>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</si>
  <si>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</si>
  <si>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</si>
  <si>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</si>
  <si>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</si>
  <si>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</si>
  <si>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</si>
  <si>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</si>
  <si>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</si>
  <si>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</si>
  <si>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</si>
  <si>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</si>
  <si>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</si>
  <si>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</si>
  <si>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</si>
  <si>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</si>
  <si>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</si>
  <si>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</si>
  <si>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</si>
  <si>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</si>
  <si>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</si>
  <si>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</si>
  <si>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</si>
  <si>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</si>
  <si>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</si>
  <si>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</si>
  <si>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</si>
  <si>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</si>
  <si>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</si>
  <si>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</si>
  <si>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</si>
  <si>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</si>
  <si>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</si>
  <si>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</si>
  <si>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</si>
  <si>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</si>
  <si>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</si>
  <si>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</si>
  <si>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</si>
  <si>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</si>
  <si>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</si>
  <si>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</si>
  <si>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</si>
  <si>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</si>
  <si>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</si>
  <si>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</si>
  <si>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</si>
  <si>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</si>
  <si>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</si>
  <si>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</si>
  <si>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</si>
  <si>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</si>
  <si>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</si>
  <si>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</si>
  <si>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</si>
  <si>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</si>
  <si>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</si>
  <si>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</si>
  <si>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</si>
  <si>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</si>
  <si>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</si>
  <si>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</si>
  <si>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</si>
  <si>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</si>
  <si>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</si>
  <si>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</si>
  <si>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</si>
  <si>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</si>
  <si>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</si>
  <si>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</si>
  <si>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</si>
  <si>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</si>
  <si>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</si>
  <si>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</si>
  <si>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</si>
  <si>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</si>
  <si>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</si>
  <si>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</si>
  <si>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</si>
  <si>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</si>
  <si>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</si>
  <si>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</si>
  <si>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</si>
  <si>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</si>
  <si>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</si>
  <si>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</si>
  <si>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</si>
  <si>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</si>
  <si>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</si>
  <si>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</si>
  <si>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</si>
  <si>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</si>
  <si>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</si>
  <si>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</si>
  <si>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</si>
  <si>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</si>
  <si>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</si>
  <si>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</si>
  <si>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</si>
  <si>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</si>
  <si>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</si>
  <si>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</si>
  <si>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</si>
  <si>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</si>
  <si>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</si>
  <si>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</si>
  <si>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</si>
  <si>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</si>
  <si>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</si>
  <si>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</si>
  <si>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</si>
  <si>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</si>
  <si>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</si>
  <si>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</si>
  <si>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</si>
  <si>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</si>
  <si>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</si>
  <si>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</si>
  <si>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</si>
  <si>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</si>
  <si>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</si>
  <si>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</si>
  <si>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</si>
  <si>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</si>
  <si>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</si>
  <si>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</si>
  <si>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</si>
  <si>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</si>
  <si>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</si>
  <si>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</si>
  <si>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</si>
  <si>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</si>
  <si>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</si>
  <si>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</si>
  <si>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</si>
  <si>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</si>
  <si>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</si>
  <si>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</si>
  <si>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</si>
  <si>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</si>
  <si>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</si>
  <si>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</si>
  <si>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</si>
  <si>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</si>
  <si>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</si>
  <si>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</si>
  <si>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</si>
  <si>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</si>
  <si>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</si>
  <si>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</si>
  <si>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</si>
  <si>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</si>
  <si>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</si>
  <si>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</si>
  <si>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</si>
  <si>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</si>
  <si>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</si>
  <si>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</si>
  <si>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</si>
  <si>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</si>
  <si>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</si>
  <si>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</si>
  <si>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</si>
  <si>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</si>
  <si>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</si>
  <si>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</si>
  <si>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</si>
  <si>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</si>
  <si>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</si>
  <si>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</si>
  <si>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</si>
  <si>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</si>
  <si>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</si>
  <si>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</si>
  <si>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</si>
  <si>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</si>
  <si>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</si>
  <si>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</si>
  <si>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</si>
  <si>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</si>
  <si>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</si>
  <si>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</si>
  <si>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</si>
  <si>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</si>
  <si>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</si>
  <si>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</si>
  <si>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</si>
  <si>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</si>
  <si>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</si>
  <si>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</si>
  <si>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</si>
  <si>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</si>
  <si>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</si>
  <si>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</si>
  <si>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</si>
  <si>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</si>
  <si>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</si>
  <si>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</si>
  <si>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</si>
  <si>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</si>
  <si>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</si>
  <si>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</si>
  <si>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</si>
  <si>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</si>
  <si>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</si>
  <si>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</si>
  <si>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</si>
  <si>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</si>
  <si>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</si>
  <si>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</si>
  <si>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</si>
  <si>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</si>
  <si>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</si>
  <si>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</si>
  <si>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</si>
  <si>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</si>
  <si>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</si>
  <si>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</si>
  <si>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</si>
  <si>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</si>
  <si>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</si>
  <si>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</si>
  <si>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</si>
  <si>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</si>
  <si>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</si>
  <si>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</si>
  <si>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</si>
  <si>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</si>
  <si>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</si>
  <si>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</si>
  <si>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</si>
  <si>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</si>
  <si>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</si>
  <si>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</si>
  <si>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</si>
  <si>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</si>
  <si>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</si>
  <si>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</si>
  <si>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</si>
  <si>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</si>
  <si>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</si>
  <si>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</si>
  <si>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</si>
  <si>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</si>
  <si>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</si>
  <si>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</si>
  <si>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</si>
  <si>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</si>
  <si>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</si>
  <si>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</si>
  <si>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</si>
  <si>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</si>
  <si>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</si>
  <si>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</si>
  <si>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</si>
  <si>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</si>
  <si>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</si>
  <si>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</si>
  <si>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</si>
  <si>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</si>
  <si>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</si>
  <si>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</si>
  <si>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</si>
  <si>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</si>
  <si>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</si>
  <si>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</si>
  <si>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</si>
  <si>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</si>
  <si>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</si>
  <si>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</si>
  <si>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</si>
  <si>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</si>
  <si>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</si>
  <si>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</si>
  <si>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</si>
  <si>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</si>
  <si>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</si>
  <si>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</si>
  <si>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</si>
  <si>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</si>
  <si>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</si>
  <si>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</si>
  <si>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</si>
  <si>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</si>
  <si>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</si>
  <si>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</si>
  <si>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</si>
  <si>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</si>
  <si>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</si>
  <si>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</si>
  <si>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</si>
  <si>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</si>
  <si>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</si>
  <si>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</si>
  <si>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</si>
  <si>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</si>
  <si>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</si>
  <si>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</si>
  <si>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</si>
  <si>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</si>
  <si>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</si>
  <si>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</si>
  <si>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</si>
  <si>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</si>
  <si>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</si>
  <si>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</si>
  <si>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</si>
  <si>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</si>
  <si>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</si>
  <si>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</si>
  <si>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</si>
  <si>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</si>
  <si>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</si>
  <si>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</si>
  <si>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</si>
  <si>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</si>
  <si>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</si>
  <si>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</si>
  <si>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</si>
  <si>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</si>
  <si>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</si>
  <si>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</si>
  <si>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</si>
  <si>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</si>
  <si>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</si>
  <si>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</si>
  <si>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</si>
  <si>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</si>
  <si>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</si>
  <si>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</si>
  <si>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</si>
  <si>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</si>
  <si>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</si>
  <si>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</si>
  <si>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</si>
  <si>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</si>
  <si>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</si>
  <si>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</si>
  <si>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</si>
  <si>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</si>
  <si>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</si>
  <si>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</si>
  <si>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</si>
  <si>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</si>
  <si>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</si>
  <si>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</si>
  <si>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</si>
  <si>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</si>
  <si>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</si>
  <si>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</si>
  <si>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</si>
  <si>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</si>
  <si>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</si>
  <si>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</si>
  <si>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</si>
  <si>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</si>
  <si>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</si>
  <si>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</si>
  <si>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</si>
  <si>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</si>
  <si>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</si>
  <si>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</si>
  <si>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</si>
  <si>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</si>
  <si>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</si>
  <si>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</si>
  <si>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</si>
  <si>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</si>
  <si>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</si>
  <si>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</si>
  <si>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</si>
  <si>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</si>
  <si>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</si>
  <si>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</si>
  <si>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</si>
  <si>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</si>
  <si>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</si>
  <si>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</si>
  <si>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</si>
  <si>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</si>
  <si>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</si>
  <si>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</si>
  <si>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</si>
  <si>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</si>
  <si>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</si>
  <si>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</si>
  <si>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</si>
  <si>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</si>
  <si>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</si>
  <si>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</si>
  <si>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</si>
  <si>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</si>
  <si>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</si>
  <si>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</si>
  <si>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</si>
  <si>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</si>
  <si>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</si>
  <si>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</si>
  <si>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</si>
  <si>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</si>
  <si>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</si>
  <si>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</si>
  <si>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</si>
  <si>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</si>
  <si>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</si>
  <si>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</si>
  <si>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</si>
  <si>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</si>
  <si>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</si>
  <si>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</si>
  <si>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</si>
  <si>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</si>
  <si>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</si>
  <si>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</si>
  <si>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</si>
  <si>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</si>
  <si>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</si>
  <si>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</si>
  <si>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</si>
  <si>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</si>
  <si>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</si>
  <si>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</si>
  <si>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</si>
  <si>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</si>
  <si>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</si>
  <si>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</si>
  <si>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</si>
  <si>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</si>
  <si>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</si>
  <si>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</si>
  <si>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</si>
  <si>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</si>
  <si>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</si>
  <si>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</si>
  <si>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</si>
  <si>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</si>
  <si>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</si>
  <si>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</si>
  <si>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</si>
  <si>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</si>
  <si>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</si>
  <si>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</si>
  <si>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</si>
  <si>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</si>
  <si>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</si>
  <si>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</si>
  <si>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</si>
  <si>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</si>
  <si>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</si>
  <si>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</si>
  <si>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</si>
  <si>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</si>
  <si>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</si>
  <si>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</si>
  <si>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</si>
  <si>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</si>
  <si>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</si>
  <si>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</si>
  <si>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</si>
  <si>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</si>
  <si>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</si>
  <si>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</si>
  <si>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</si>
  <si>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</si>
  <si>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</si>
  <si>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</si>
  <si>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</si>
  <si>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</si>
  <si>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</si>
  <si>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</si>
  <si>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</si>
  <si>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</si>
  <si>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</si>
  <si>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</si>
  <si>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</si>
  <si>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</si>
  <si>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</si>
  <si>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</si>
  <si>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</si>
  <si>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</si>
  <si>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</si>
  <si>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</si>
  <si>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</si>
  <si>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</si>
  <si>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</si>
  <si>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</si>
  <si>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</si>
  <si>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</si>
  <si>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</si>
  <si>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</si>
  <si>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</si>
  <si>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</si>
  <si>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</si>
  <si>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</si>
  <si>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</si>
  <si>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</si>
  <si>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</si>
  <si>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</si>
  <si>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</si>
  <si>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</si>
  <si>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</si>
  <si>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</si>
  <si>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</si>
  <si>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</si>
  <si>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</si>
  <si>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</si>
  <si>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</si>
  <si>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</si>
  <si>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</si>
  <si>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</si>
  <si>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</si>
  <si>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</si>
  <si>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</si>
  <si>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</si>
  <si>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</si>
  <si>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</si>
  <si>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</si>
  <si>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</si>
  <si>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</si>
  <si>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</si>
  <si>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</si>
  <si>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</si>
  <si>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</si>
  <si>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</si>
  <si>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</si>
  <si>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</si>
  <si>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</si>
  <si>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</si>
  <si>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</si>
  <si>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</si>
  <si>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</si>
  <si>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</si>
  <si>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</si>
  <si>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</si>
  <si>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</si>
  <si>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</si>
  <si>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</si>
  <si>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</si>
  <si>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</si>
  <si>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</si>
  <si>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</si>
  <si>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</si>
  <si>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</si>
  <si>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</si>
  <si>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</si>
  <si>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</si>
  <si>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</si>
  <si>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</si>
  <si>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</si>
  <si>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</si>
  <si>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</si>
  <si>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</si>
  <si>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</si>
  <si>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</si>
  <si>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</si>
  <si>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</si>
  <si>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</si>
  <si>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</si>
  <si>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</si>
  <si>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</si>
  <si>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</si>
  <si>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</si>
  <si>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</si>
  <si>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</si>
  <si>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</si>
  <si>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</si>
  <si>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</si>
  <si>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</si>
  <si>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</si>
  <si>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</si>
  <si>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</si>
  <si>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</si>
  <si>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</si>
  <si>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</si>
  <si>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</si>
  <si>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</si>
  <si>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</si>
  <si>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</si>
  <si>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</si>
  <si>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</si>
  <si>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</si>
  <si>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</si>
  <si>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</si>
  <si>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</si>
  <si>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</si>
  <si>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</si>
  <si>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</si>
  <si>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</si>
  <si>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</si>
  <si>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</si>
  <si>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</si>
  <si>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</si>
  <si>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</si>
  <si>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</si>
  <si>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</si>
  <si>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</si>
  <si>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</si>
  <si>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</si>
  <si>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</si>
  <si>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</si>
  <si>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</si>
  <si>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</si>
  <si>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</si>
  <si>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</si>
  <si>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</si>
  <si>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</si>
  <si>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</si>
  <si>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</si>
  <si>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</si>
  <si>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</si>
  <si>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</si>
  <si>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</si>
  <si>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</si>
  <si>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</si>
  <si>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</si>
  <si>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</si>
  <si>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</si>
  <si>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</si>
  <si>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</si>
  <si>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</si>
  <si>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</si>
  <si>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</si>
  <si>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</si>
  <si>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</si>
  <si>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</si>
  <si>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</si>
  <si>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</si>
  <si>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</si>
  <si>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</si>
  <si>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</si>
  <si>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</si>
  <si>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</si>
  <si>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</si>
  <si>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</si>
  <si>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</si>
  <si>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</si>
  <si>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</si>
  <si>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</si>
  <si>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</si>
  <si>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</si>
  <si>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</si>
  <si>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</si>
  <si>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</si>
  <si>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</si>
  <si>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</si>
  <si>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</si>
  <si>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</si>
  <si>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</si>
  <si>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</si>
  <si>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</si>
  <si>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</si>
  <si>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</si>
  <si>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</si>
  <si>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</si>
  <si>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</si>
  <si>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</si>
  <si>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</si>
  <si>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</si>
  <si>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</si>
  <si>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</si>
  <si>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</si>
  <si>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</si>
  <si>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</si>
  <si>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</si>
  <si>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</si>
  <si>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</si>
  <si>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</si>
  <si>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</si>
  <si>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</si>
  <si>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</si>
  <si>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</si>
  <si>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</si>
  <si>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</si>
  <si>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</si>
  <si>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</si>
  <si>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</si>
  <si>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</si>
  <si>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</si>
  <si>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</si>
  <si>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</si>
  <si>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</si>
  <si>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</si>
  <si>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</si>
  <si>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</si>
  <si>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</si>
  <si>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</si>
  <si>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</si>
  <si>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</si>
  <si>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</si>
  <si>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</si>
  <si>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</si>
  <si>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</si>
  <si>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</si>
  <si>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</si>
  <si>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</si>
  <si>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</si>
  <si>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</si>
  <si>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</si>
  <si>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</si>
  <si>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</si>
  <si>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</si>
  <si>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</si>
  <si>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</si>
  <si>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</si>
  <si>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</si>
  <si>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</si>
  <si>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</si>
  <si>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</si>
  <si>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</si>
  <si>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</si>
  <si>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</si>
  <si>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</si>
  <si>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</si>
  <si>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</si>
  <si>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</si>
  <si>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</si>
  <si>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</si>
  <si>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</si>
  <si>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</si>
  <si>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</si>
  <si>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</si>
  <si>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</si>
  <si>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</si>
  <si>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</si>
  <si>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</si>
  <si>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</si>
  <si>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</si>
  <si>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</si>
  <si>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</si>
  <si>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</si>
  <si>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</si>
  <si>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</si>
  <si>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</si>
  <si>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</si>
  <si>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</si>
  <si>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</si>
  <si>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</si>
  <si>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</si>
  <si>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</si>
  <si>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</si>
  <si>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</si>
  <si>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</si>
  <si>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</si>
  <si>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</si>
  <si>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</si>
  <si>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</si>
  <si>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</si>
  <si>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</si>
  <si>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</si>
  <si>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</si>
  <si>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</si>
  <si>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</si>
  <si>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</si>
  <si>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</si>
  <si>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</si>
  <si>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</si>
  <si>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</si>
  <si>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</si>
  <si>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</si>
  <si>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</si>
  <si>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</si>
  <si>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</si>
  <si>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</si>
  <si>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</si>
  <si>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</si>
  <si>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</si>
  <si>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</si>
  <si>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</si>
  <si>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</si>
  <si>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</si>
  <si>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</si>
  <si>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</si>
  <si>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</si>
  <si>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</si>
  <si>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</si>
  <si>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</si>
  <si>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</si>
  <si>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</si>
  <si>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</si>
  <si>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</si>
  <si>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</si>
  <si>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</si>
  <si>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</si>
  <si>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</si>
  <si>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</si>
  <si>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</si>
  <si>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</si>
  <si>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</si>
  <si>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</si>
  <si>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</si>
  <si>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</si>
  <si>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</si>
  <si>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</si>
  <si>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</si>
  <si>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</si>
  <si>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</si>
  <si>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</si>
  <si>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</si>
  <si>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</si>
  <si>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</si>
  <si>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</si>
  <si>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</si>
  <si>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</si>
  <si>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</si>
  <si>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</si>
  <si>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</si>
  <si>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</si>
  <si>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</si>
  <si>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</si>
  <si>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</si>
  <si>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</si>
  <si>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</si>
  <si>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</si>
  <si>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</si>
  <si>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</si>
  <si>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</si>
  <si>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</si>
  <si>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</si>
  <si>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</si>
  <si>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</si>
  <si>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</si>
  <si>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</si>
  <si>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</si>
  <si>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</si>
  <si>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</si>
  <si>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</si>
  <si>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</si>
  <si>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</si>
  <si>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</si>
  <si>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</si>
  <si>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</si>
  <si>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</si>
  <si>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</si>
  <si>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</si>
  <si>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</si>
  <si>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</si>
  <si>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</si>
  <si>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</si>
  <si>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</si>
  <si>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</si>
  <si>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</si>
  <si>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</si>
  <si>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</si>
  <si>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</si>
  <si>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</si>
  <si>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</si>
  <si>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</si>
  <si>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</si>
  <si>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</si>
  <si>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</si>
  <si>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</si>
  <si>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</si>
  <si>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</si>
  <si>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</si>
  <si>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</si>
  <si>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</si>
  <si>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</si>
  <si>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</si>
  <si>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</si>
  <si>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</si>
  <si>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</si>
  <si>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</si>
  <si>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</si>
  <si>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</si>
  <si>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</si>
  <si>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</si>
  <si>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</si>
  <si>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</si>
  <si>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</si>
  <si>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</si>
  <si>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</si>
  <si>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</si>
  <si>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</si>
  <si>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</si>
  <si>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</si>
  <si>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</si>
  <si>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</si>
  <si>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</si>
  <si>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</si>
  <si>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</si>
  <si>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</si>
  <si>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</si>
  <si>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</si>
  <si>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</si>
  <si>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</si>
  <si>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</si>
  <si>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</si>
  <si>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</si>
  <si>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</si>
  <si>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</si>
  <si>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</si>
  <si>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</si>
  <si>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</si>
  <si>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</si>
  <si>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</si>
  <si>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</si>
  <si>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</si>
  <si>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</si>
  <si>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</si>
  <si>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</si>
  <si>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</si>
  <si>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</si>
  <si>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</si>
  <si>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</si>
  <si>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</si>
  <si>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</si>
  <si>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</si>
  <si>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</si>
  <si>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</si>
  <si>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</si>
  <si>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</si>
  <si>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</si>
  <si>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</si>
  <si>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</si>
  <si>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</si>
  <si>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</si>
  <si>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</si>
  <si>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</si>
  <si>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</si>
  <si>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</si>
  <si>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</si>
  <si>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</si>
  <si>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</si>
  <si>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</si>
  <si>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</si>
  <si>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</si>
  <si>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</si>
  <si>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</si>
  <si>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</si>
  <si>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</si>
  <si>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</si>
  <si>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</si>
  <si>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</si>
  <si>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</si>
  <si>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</si>
  <si>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</si>
  <si>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</si>
  <si>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</si>
  <si>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</si>
  <si>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</si>
  <si>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</si>
  <si>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</si>
  <si>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</si>
  <si>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</si>
  <si>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</si>
  <si>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</si>
  <si>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</si>
  <si>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</si>
  <si>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</si>
  <si>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</si>
  <si>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</si>
  <si>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</si>
  <si>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</si>
  <si>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</si>
  <si>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</si>
  <si>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</si>
  <si>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</si>
  <si>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</si>
  <si>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</si>
  <si>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</si>
  <si>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</si>
  <si>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</si>
  <si>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</si>
  <si>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</si>
  <si>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</si>
  <si>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</si>
  <si>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</si>
  <si>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</si>
  <si>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</si>
  <si>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</si>
  <si>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</si>
  <si>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</si>
  <si>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</si>
  <si>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</si>
  <si>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</si>
  <si>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</si>
  <si>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</si>
  <si>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</si>
  <si>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</si>
  <si>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</si>
  <si>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</si>
  <si>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</si>
  <si>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</si>
  <si>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</si>
  <si>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</si>
  <si>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</si>
  <si>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</si>
  <si>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</si>
  <si>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</si>
  <si>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</si>
  <si>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</si>
  <si>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</si>
  <si>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</si>
  <si>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</si>
  <si>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</si>
  <si>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</si>
  <si>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</si>
  <si>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</si>
  <si>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</si>
  <si>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</si>
  <si>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</si>
  <si>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</si>
  <si>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</si>
  <si>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</si>
  <si>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</si>
  <si>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</si>
  <si>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</si>
  <si>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</si>
  <si>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</si>
  <si>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</si>
  <si>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</si>
  <si>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</si>
  <si>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</si>
  <si>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</si>
  <si>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</si>
  <si>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</si>
  <si>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</si>
  <si>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</si>
  <si>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</si>
  <si>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</si>
  <si>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</si>
  <si>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</si>
  <si>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</si>
  <si>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</si>
  <si>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</si>
  <si>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</si>
  <si>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</si>
  <si>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</si>
  <si>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</si>
  <si>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</si>
  <si>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</si>
  <si>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</si>
  <si>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</si>
  <si>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</si>
  <si>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</si>
  <si>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</si>
  <si>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</si>
  <si>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</si>
  <si>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</si>
  <si>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</si>
  <si>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</si>
  <si>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</si>
  <si>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</si>
  <si>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</si>
  <si>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</si>
  <si>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</si>
  <si>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</si>
  <si>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</si>
  <si>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</si>
  <si>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</si>
  <si>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</si>
  <si>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</si>
  <si>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</si>
  <si>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</si>
  <si>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</si>
  <si>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</si>
  <si>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</si>
  <si>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</si>
  <si>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</si>
  <si>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</si>
  <si>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</si>
  <si>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</si>
  <si>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</si>
  <si>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</si>
  <si>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</si>
  <si>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</si>
  <si>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</si>
  <si>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</si>
  <si>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</si>
  <si>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</si>
  <si>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</si>
  <si>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</si>
  <si>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</si>
  <si>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</si>
  <si>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</si>
  <si>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</si>
  <si>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</si>
  <si>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</si>
  <si>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</si>
  <si>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</si>
  <si>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</si>
  <si>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</si>
  <si>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</si>
  <si>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</si>
  <si>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</si>
  <si>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</si>
  <si>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</si>
  <si>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</si>
  <si>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</si>
  <si>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</si>
  <si>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</si>
  <si>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</si>
  <si>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</si>
  <si>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</si>
  <si>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</si>
  <si>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</si>
  <si>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</si>
  <si>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</si>
  <si>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</si>
  <si>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</si>
  <si>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</si>
  <si>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</si>
  <si>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</si>
  <si>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</si>
  <si>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</si>
  <si>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</si>
  <si>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</si>
  <si>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</si>
  <si>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</si>
  <si>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</si>
  <si>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</si>
  <si>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</si>
  <si>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</si>
  <si>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</si>
  <si>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</si>
  <si>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</si>
  <si>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</si>
  <si>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</si>
  <si>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</si>
  <si>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</si>
  <si>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</si>
  <si>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</si>
  <si>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</si>
  <si>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</si>
  <si>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</si>
  <si>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</si>
  <si>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</si>
  <si>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</si>
  <si>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</si>
  <si>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</si>
  <si>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</si>
  <si>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</si>
  <si>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</si>
  <si>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</si>
  <si>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</si>
  <si>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</si>
  <si>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</si>
  <si>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</si>
  <si>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</si>
  <si>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</si>
  <si>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</si>
  <si>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</si>
  <si>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</si>
  <si>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</si>
  <si>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</si>
  <si>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</si>
  <si>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</si>
  <si>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</si>
  <si>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</si>
  <si>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</si>
  <si>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</si>
  <si>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</si>
  <si>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</si>
  <si>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</si>
  <si>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</si>
  <si>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</si>
  <si>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</si>
  <si>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</si>
  <si>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</si>
  <si>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</si>
  <si>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</si>
  <si>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</si>
  <si>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</si>
  <si>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</si>
  <si>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</si>
  <si>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</si>
  <si>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</si>
  <si>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</si>
  <si>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</si>
  <si>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</si>
  <si>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</si>
  <si>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</si>
  <si>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</si>
  <si>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</si>
  <si>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</si>
  <si>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</si>
  <si>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</si>
  <si>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</si>
  <si>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</si>
  <si>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</si>
  <si>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</si>
  <si>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</si>
  <si>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</si>
  <si>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</si>
  <si>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</si>
  <si>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</si>
  <si>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</si>
  <si>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</si>
  <si>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</si>
  <si>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</si>
  <si>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</si>
  <si>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</si>
  <si>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</si>
  <si>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</si>
  <si>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</si>
  <si>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</si>
  <si>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</si>
  <si>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</si>
  <si>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</si>
  <si>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</si>
  <si>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</si>
  <si>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</si>
  <si>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</si>
  <si>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</si>
  <si>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</si>
  <si>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</si>
  <si>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</si>
  <si>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</si>
  <si>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</si>
  <si>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</si>
  <si>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</si>
  <si>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</si>
  <si>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</si>
  <si>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</si>
  <si>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</si>
  <si>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</si>
  <si>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</si>
  <si>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</si>
  <si>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</si>
  <si>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</si>
  <si>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</si>
  <si>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</si>
  <si>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</si>
  <si>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</si>
  <si>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</si>
  <si>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</si>
  <si>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</si>
  <si>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</si>
  <si>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</si>
  <si>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</si>
  <si>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</si>
  <si>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</si>
  <si>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</si>
  <si>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</si>
  <si>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</si>
  <si>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</si>
  <si>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</si>
  <si>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</si>
  <si>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</si>
  <si>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</si>
  <si>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</si>
  <si>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</si>
  <si>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</si>
  <si>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</si>
  <si>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</si>
  <si>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</si>
  <si>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</si>
  <si>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</si>
  <si>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</si>
  <si>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</si>
  <si>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</si>
  <si>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</si>
  <si>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</si>
  <si>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</si>
  <si>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</si>
  <si>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</si>
  <si>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</si>
  <si>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</si>
  <si>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</si>
  <si>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</si>
  <si>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</si>
  <si>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</si>
  <si>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</si>
  <si>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</si>
  <si>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</si>
  <si>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</si>
  <si>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</si>
  <si>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</si>
  <si>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</si>
  <si>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</si>
  <si>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</si>
  <si>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</si>
  <si>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</si>
  <si>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</si>
  <si>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</si>
  <si>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</si>
  <si>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</si>
  <si>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</si>
  <si>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</si>
  <si>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</si>
  <si>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</si>
  <si>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</si>
  <si>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</si>
  <si>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</si>
  <si>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</si>
  <si>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</si>
  <si>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</si>
  <si>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</si>
  <si>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</si>
  <si>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</si>
  <si>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</si>
  <si>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</si>
  <si>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</si>
  <si>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</si>
  <si>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</si>
  <si>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</si>
  <si>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</si>
  <si>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</si>
  <si>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</si>
  <si>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</si>
  <si>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</si>
  <si>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</si>
  <si>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</si>
  <si>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</si>
  <si>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</si>
  <si>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</si>
  <si>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</si>
  <si>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</si>
  <si>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</si>
  <si>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</si>
  <si>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</si>
  <si>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</si>
  <si>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</si>
  <si>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</si>
  <si>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</si>
  <si>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</si>
  <si>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</si>
  <si>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</si>
  <si>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</si>
  <si>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</si>
  <si>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</si>
  <si>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</si>
  <si>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</si>
  <si>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</si>
  <si>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</si>
  <si>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</si>
  <si>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</si>
  <si>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</si>
  <si>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</si>
  <si>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</si>
  <si>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</si>
  <si>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</si>
  <si>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</si>
  <si>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</si>
  <si>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</si>
  <si>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</si>
  <si>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</si>
  <si>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</si>
  <si>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</si>
  <si>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</si>
  <si>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</si>
  <si>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</si>
  <si>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</si>
  <si>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</si>
  <si>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</si>
  <si>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</si>
  <si>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</si>
  <si>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</si>
  <si>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</si>
  <si>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</si>
  <si>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</si>
  <si>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</si>
  <si>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</si>
  <si>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</si>
  <si>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</si>
  <si>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</si>
  <si>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</si>
  <si>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</si>
  <si>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</si>
  <si>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</si>
  <si>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</si>
  <si>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</si>
  <si>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</si>
  <si>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</si>
  <si>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</si>
  <si>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</si>
  <si>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</si>
  <si>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</si>
  <si>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</si>
  <si>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</si>
  <si>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</si>
  <si>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</si>
  <si>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</si>
  <si>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</si>
  <si>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</si>
  <si>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</si>
  <si>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</si>
  <si>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</si>
  <si>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</si>
  <si>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</si>
  <si>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</si>
  <si>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</si>
  <si>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</si>
  <si>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</si>
  <si>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</si>
  <si>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</si>
  <si>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</si>
  <si>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</si>
  <si>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</si>
  <si>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</si>
  <si>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</si>
  <si>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</si>
  <si>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</si>
  <si>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</si>
  <si>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</si>
  <si>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</si>
  <si>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</si>
  <si>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</si>
  <si>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</si>
  <si>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</si>
  <si>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</si>
  <si>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</si>
  <si>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</si>
  <si>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</si>
  <si>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</si>
  <si>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</si>
  <si>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</si>
  <si>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</si>
  <si>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</si>
  <si>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</si>
  <si>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</si>
  <si>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</si>
  <si>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</si>
  <si>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</si>
  <si>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</si>
  <si>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</si>
  <si>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</si>
  <si>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</si>
  <si>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</si>
  <si>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</si>
  <si>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</si>
  <si>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</si>
  <si>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</si>
  <si>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</si>
  <si>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</si>
  <si>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</si>
  <si>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</si>
  <si>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</si>
  <si>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</si>
  <si>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</si>
  <si>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</si>
  <si>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</si>
  <si>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</si>
  <si>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</si>
  <si>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</si>
  <si>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</si>
  <si>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</si>
  <si>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</si>
  <si>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</si>
  <si>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</si>
  <si>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</si>
  <si>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</si>
  <si>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</si>
  <si>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</si>
  <si>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</si>
  <si>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</si>
  <si>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</si>
  <si>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</si>
  <si>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</si>
  <si>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</si>
  <si>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</si>
  <si>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</si>
  <si>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</si>
  <si>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</si>
  <si>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</si>
  <si>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</si>
  <si>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</si>
  <si>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</si>
  <si>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</si>
  <si>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</si>
  <si>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</si>
  <si>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</si>
  <si>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</si>
  <si>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</si>
  <si>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</si>
  <si>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</si>
  <si>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</si>
  <si>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</si>
  <si>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</si>
  <si>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</si>
  <si>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</si>
  <si>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</si>
  <si>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</si>
  <si>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</si>
  <si>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</si>
  <si>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</si>
  <si>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</si>
  <si>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</si>
  <si>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</si>
  <si>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</si>
  <si>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</si>
  <si>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</si>
  <si>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</si>
  <si>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</si>
  <si>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</si>
  <si>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</si>
  <si>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</si>
  <si>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</si>
  <si>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</si>
  <si>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</si>
  <si>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</si>
  <si>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</si>
  <si>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</si>
  <si>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</si>
  <si>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</si>
  <si>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</si>
  <si>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</si>
  <si>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</si>
  <si>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</si>
  <si>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</si>
  <si>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</si>
  <si>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</si>
  <si>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</si>
  <si>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</si>
  <si>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</si>
  <si>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</si>
  <si>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</si>
  <si>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</si>
  <si>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</si>
  <si>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</si>
  <si>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</si>
  <si>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</si>
  <si>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</si>
  <si>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</si>
  <si>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</si>
  <si>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</si>
  <si>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</si>
  <si>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</si>
  <si>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</si>
  <si>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</si>
  <si>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</si>
  <si>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</si>
  <si>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</si>
  <si>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</si>
  <si>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</si>
  <si>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</si>
  <si>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</si>
  <si>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</si>
  <si>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</si>
  <si>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</si>
  <si>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</si>
  <si>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</si>
  <si>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</si>
  <si>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</si>
  <si>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</si>
  <si>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</si>
  <si>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</si>
  <si>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</si>
  <si>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</si>
  <si>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</si>
  <si>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</si>
  <si>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</si>
  <si>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</si>
  <si>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</si>
  <si>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</si>
  <si>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</si>
  <si>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</si>
  <si>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</si>
  <si>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</si>
  <si>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</si>
  <si>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</si>
  <si>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</si>
  <si>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</si>
  <si>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</si>
  <si>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</si>
  <si>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</si>
  <si>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</si>
  <si>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</si>
  <si>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</si>
  <si>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</si>
  <si>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</si>
  <si>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</si>
  <si>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</si>
  <si>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</si>
  <si>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</si>
  <si>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</si>
  <si>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</si>
  <si>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</si>
  <si>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</si>
  <si>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</si>
  <si>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</si>
  <si>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</si>
  <si>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</si>
  <si>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</si>
  <si>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</si>
  <si>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</si>
  <si>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</si>
  <si>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</si>
  <si>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</si>
  <si>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</si>
  <si>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</si>
  <si>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</si>
  <si>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</si>
  <si>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</si>
  <si>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</si>
  <si>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</si>
  <si>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</si>
  <si>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</si>
  <si>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</si>
  <si>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</si>
  <si>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</si>
  <si>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</si>
  <si>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</si>
  <si>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</si>
  <si>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</si>
  <si>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</si>
  <si>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</si>
  <si>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</si>
  <si>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</si>
  <si>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</si>
  <si>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</si>
  <si>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</si>
  <si>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</si>
  <si>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</si>
  <si>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</si>
  <si>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</si>
  <si>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</si>
  <si>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</si>
  <si>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</si>
  <si>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</si>
  <si>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</si>
  <si>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</si>
  <si>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</si>
  <si>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</si>
  <si>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</si>
  <si>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</si>
  <si>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</si>
  <si>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</si>
  <si>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</si>
  <si>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</si>
  <si>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</si>
  <si>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</si>
  <si>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</si>
  <si>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</si>
  <si>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</si>
  <si>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</si>
  <si>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</si>
  <si>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</si>
  <si>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</si>
  <si>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</si>
  <si>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</si>
  <si>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</si>
  <si>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</si>
  <si>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</si>
  <si>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</si>
  <si>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</si>
  <si>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</si>
  <si>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</si>
  <si>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</si>
  <si>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</si>
  <si>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</si>
  <si>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</si>
  <si>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</si>
  <si>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</si>
  <si>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</si>
  <si>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</si>
  <si>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</si>
  <si>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</si>
  <si>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</si>
  <si>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</si>
  <si>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</si>
  <si>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</si>
  <si>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</si>
  <si>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</si>
  <si>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</si>
  <si>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</si>
  <si>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</si>
  <si>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</si>
  <si>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</si>
  <si>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</si>
  <si>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</si>
  <si>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</si>
  <si>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</si>
  <si>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</si>
  <si>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</si>
  <si>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</si>
  <si>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</si>
  <si>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</si>
  <si>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</si>
  <si>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</si>
  <si>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</si>
  <si>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</si>
  <si>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</si>
  <si>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</si>
  <si>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</si>
  <si>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</si>
  <si>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</si>
  <si>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</si>
  <si>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</si>
  <si>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</si>
  <si>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</si>
  <si>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</si>
  <si>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</si>
  <si>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</si>
  <si>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</si>
  <si>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</si>
  <si>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</si>
  <si>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</si>
  <si>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</si>
  <si>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</si>
  <si>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</si>
  <si>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</si>
  <si>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</si>
  <si>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</si>
  <si>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</si>
  <si>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</si>
  <si>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</si>
  <si>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</si>
  <si>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</si>
  <si>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</si>
  <si>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</si>
  <si>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</si>
  <si>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</si>
  <si>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</si>
  <si>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</si>
  <si>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</si>
  <si>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</si>
  <si>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</si>
  <si>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</si>
  <si>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</si>
  <si>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</si>
  <si>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</si>
  <si>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</si>
  <si>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</si>
  <si>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</si>
  <si>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</si>
  <si>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</si>
  <si>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</si>
  <si>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</si>
  <si>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</si>
  <si>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</si>
  <si>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</si>
  <si>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</si>
  <si>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</si>
  <si>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</si>
  <si>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</si>
  <si>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</si>
  <si>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</si>
  <si>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</si>
  <si>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</si>
  <si>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</si>
  <si>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</si>
  <si>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</si>
  <si>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</si>
  <si>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</si>
  <si>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</si>
  <si>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</si>
  <si>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</si>
  <si>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</si>
  <si>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</si>
  <si>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</si>
  <si>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</si>
  <si>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</si>
  <si>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</si>
  <si>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</si>
  <si>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</si>
  <si>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</si>
  <si>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</si>
  <si>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</si>
  <si>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</si>
  <si>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</si>
  <si>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</si>
  <si>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</si>
  <si>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</si>
  <si>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</si>
  <si>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</si>
  <si>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</si>
  <si>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</si>
  <si>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</si>
  <si>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</si>
  <si>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</si>
  <si>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</si>
  <si>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</si>
  <si>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</si>
  <si>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</si>
  <si>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</si>
  <si>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</si>
  <si>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</si>
  <si>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</si>
  <si>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</si>
  <si>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</si>
  <si>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</si>
  <si>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</si>
  <si>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</si>
  <si>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</si>
  <si>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</si>
  <si>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</si>
  <si>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</si>
  <si>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</si>
  <si>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</si>
  <si>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</si>
  <si>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</si>
  <si>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</si>
  <si>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</si>
  <si>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</si>
  <si>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</si>
  <si>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</si>
  <si>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</si>
  <si>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</si>
  <si>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</si>
  <si>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</si>
  <si>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</si>
  <si>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</si>
  <si>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</si>
  <si>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</si>
  <si>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</si>
  <si>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</si>
  <si>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</si>
  <si>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</si>
  <si>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</si>
  <si>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</si>
  <si>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</si>
  <si>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</si>
  <si>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</si>
  <si>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</si>
  <si>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</si>
  <si>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</si>
  <si>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</si>
  <si>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</si>
  <si>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</si>
  <si>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</si>
  <si>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</si>
  <si>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</si>
  <si>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</si>
  <si>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</si>
  <si>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</si>
  <si>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</si>
  <si>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</si>
  <si>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</si>
  <si>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</si>
  <si>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</si>
  <si>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</si>
  <si>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</si>
  <si>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</si>
  <si>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</si>
  <si>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</si>
  <si>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</si>
  <si>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</si>
  <si>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</si>
  <si>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</si>
  <si>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</si>
  <si>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</si>
  <si>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</si>
  <si>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</si>
  <si>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</si>
  <si>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</si>
  <si>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</si>
  <si>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</si>
  <si>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</si>
  <si>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</si>
  <si>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</si>
  <si>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</si>
  <si>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</si>
  <si>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</si>
  <si>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</si>
  <si>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</si>
  <si>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</si>
  <si>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</si>
  <si>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</si>
  <si>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</si>
  <si>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</si>
  <si>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</si>
  <si>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</si>
  <si>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</si>
  <si>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</si>
  <si>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</si>
  <si>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</si>
  <si>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</si>
  <si>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</si>
  <si>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</si>
  <si>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</si>
  <si>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</si>
  <si>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</si>
  <si>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</si>
  <si>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</si>
  <si>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</si>
  <si>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</si>
  <si>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</si>
  <si>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</si>
  <si>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</si>
  <si>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</si>
  <si>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</si>
  <si>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</si>
  <si>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</si>
  <si>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</si>
  <si>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</si>
  <si>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</si>
  <si>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</si>
  <si>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</si>
  <si>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</si>
  <si>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</si>
  <si>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</si>
  <si>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</si>
  <si>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</si>
  <si>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</si>
  <si>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</si>
  <si>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</si>
  <si>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</si>
  <si>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</si>
  <si>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</si>
  <si>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</si>
  <si>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</si>
  <si>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</si>
  <si>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</si>
  <si>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</si>
  <si>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</si>
  <si>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</si>
  <si>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</si>
  <si>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</si>
  <si>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</si>
  <si>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</si>
  <si>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</si>
  <si>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</si>
  <si>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</si>
  <si>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</si>
  <si>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</si>
  <si>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</si>
  <si>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</si>
  <si>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</si>
  <si>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</si>
  <si>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</si>
  <si>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</si>
  <si>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</si>
  <si>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</si>
  <si>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</si>
  <si>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</si>
  <si>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</si>
  <si>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</si>
  <si>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</si>
  <si>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</si>
  <si>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</si>
  <si>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</si>
  <si>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</si>
  <si>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</si>
  <si>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</si>
  <si>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</si>
  <si>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</si>
  <si>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</si>
  <si>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</si>
  <si>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</si>
  <si>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</si>
  <si>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</si>
  <si>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</si>
  <si>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</si>
  <si>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</si>
  <si>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</si>
  <si>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</si>
  <si>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</si>
  <si>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</si>
  <si>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</si>
  <si>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</si>
  <si>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</si>
  <si>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</si>
  <si>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</si>
  <si>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</si>
  <si>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</si>
  <si>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</si>
  <si>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</si>
  <si>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</si>
  <si>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</si>
  <si>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</si>
  <si>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</si>
  <si>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</si>
  <si>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</si>
  <si>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</si>
  <si>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</si>
  <si>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</si>
  <si>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</si>
  <si>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</si>
  <si>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</si>
  <si>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</si>
  <si>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</si>
  <si>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</si>
  <si>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</si>
  <si>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</si>
  <si>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</si>
  <si>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</si>
  <si>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</si>
  <si>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</si>
  <si>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</si>
  <si>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</si>
  <si>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</si>
  <si>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</si>
  <si>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</si>
  <si>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</si>
  <si>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</si>
  <si>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</si>
  <si>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</si>
  <si>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</si>
  <si>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</si>
  <si>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</si>
  <si>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</si>
  <si>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</si>
  <si>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</si>
  <si>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</si>
  <si>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</si>
  <si>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</si>
  <si>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</si>
  <si>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</si>
  <si>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</si>
  <si>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</si>
  <si>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</si>
  <si>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</si>
  <si>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</si>
  <si>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</si>
  <si>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</si>
  <si>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</si>
  <si>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</si>
  <si>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</si>
  <si>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</si>
  <si>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</si>
  <si>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</si>
  <si>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</si>
  <si>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</si>
  <si>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</si>
  <si>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</si>
  <si>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</si>
  <si>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</si>
  <si>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</si>
  <si>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</si>
  <si>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</si>
  <si>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</si>
  <si>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</si>
  <si>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</si>
  <si>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</si>
  <si>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</si>
  <si>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</si>
  <si>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</si>
  <si>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</si>
  <si>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</si>
  <si>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</si>
  <si>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</si>
  <si>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</si>
  <si>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</si>
  <si>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</si>
  <si>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</si>
  <si>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</si>
  <si>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</si>
  <si>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</si>
  <si>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</si>
  <si>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</si>
  <si>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</si>
  <si>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</si>
  <si>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</si>
  <si>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</si>
  <si>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</si>
  <si>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</si>
  <si>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</si>
  <si>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</si>
  <si>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</si>
  <si>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</si>
  <si>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</si>
  <si>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</si>
  <si>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</si>
  <si>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</si>
  <si>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</si>
  <si>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</si>
  <si>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</si>
  <si>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</si>
  <si>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</si>
  <si>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</si>
  <si>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</si>
  <si>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</si>
  <si>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</si>
  <si>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</si>
  <si>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</si>
  <si>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</si>
  <si>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</si>
  <si>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</si>
  <si>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</si>
  <si>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</si>
  <si>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</si>
  <si>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</si>
  <si>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</si>
  <si>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</si>
  <si>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</si>
  <si>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</si>
  <si>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</si>
  <si>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</si>
  <si>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</si>
  <si>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</si>
  <si>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</si>
  <si>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</si>
  <si>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</si>
  <si>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</si>
  <si>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</si>
  <si>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</si>
  <si>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</si>
  <si>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</si>
  <si>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</si>
  <si>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</si>
  <si>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</si>
  <si>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</si>
  <si>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</si>
  <si>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</si>
  <si>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</si>
  <si>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</si>
  <si>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</si>
  <si>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</si>
  <si>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</si>
  <si>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</si>
  <si>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</si>
  <si>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</si>
  <si>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</si>
  <si>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</si>
  <si>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</si>
  <si>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</si>
  <si>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</si>
  <si>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</si>
  <si>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</si>
  <si>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</si>
  <si>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</si>
  <si>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</si>
  <si>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</si>
  <si>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</si>
  <si>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</si>
  <si>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</si>
  <si>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</si>
  <si>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</si>
  <si>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</si>
  <si>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</si>
  <si>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</si>
  <si>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</si>
  <si>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</si>
  <si>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</si>
  <si>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</si>
  <si>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</si>
  <si>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</si>
  <si>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</si>
  <si>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</si>
  <si>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</si>
  <si>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</si>
  <si>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</si>
  <si>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</si>
  <si>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</si>
  <si>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</si>
  <si>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</si>
  <si>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</si>
  <si>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</si>
  <si>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</si>
  <si>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</si>
  <si>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</si>
  <si>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</si>
  <si>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</si>
  <si>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</si>
  <si>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</si>
  <si>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</si>
  <si>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</si>
  <si>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</si>
  <si>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</si>
  <si>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</si>
  <si>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</si>
  <si>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</si>
  <si>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</si>
  <si>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</si>
  <si>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</si>
  <si>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</si>
  <si>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</si>
  <si>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</si>
  <si>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</si>
  <si>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</si>
  <si>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</si>
  <si>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</si>
  <si>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</si>
  <si>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</si>
  <si>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</si>
  <si>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</si>
  <si>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</si>
  <si>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</si>
  <si>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</si>
  <si>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</si>
  <si>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</si>
  <si>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</si>
  <si>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</si>
  <si>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</si>
  <si>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</si>
  <si>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</si>
  <si>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</si>
  <si>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</si>
  <si>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</si>
  <si>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</si>
  <si>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</si>
  <si>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</si>
  <si>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</si>
  <si>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</si>
  <si>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</si>
  <si>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</si>
  <si>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</si>
  <si>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</si>
  <si>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</si>
  <si>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</si>
  <si>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</si>
  <si>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</si>
  <si>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</si>
  <si>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</si>
  <si>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</si>
  <si>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</si>
  <si>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</si>
  <si>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</si>
  <si>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</si>
  <si>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</si>
  <si>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</si>
  <si>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</si>
  <si>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</si>
  <si>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</si>
  <si>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</si>
  <si>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</si>
  <si>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</si>
  <si>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</si>
  <si>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</si>
  <si>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</si>
  <si>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</si>
  <si>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</si>
  <si>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</si>
  <si>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</si>
  <si>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</si>
  <si>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</si>
  <si>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</si>
  <si>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</si>
  <si>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</si>
  <si>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</si>
  <si>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</si>
  <si>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</si>
  <si>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</si>
  <si>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</si>
  <si>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</si>
  <si>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</si>
  <si>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</si>
  <si>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</si>
  <si>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</si>
  <si>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</si>
  <si>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</si>
  <si>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</si>
  <si>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</si>
  <si>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</si>
  <si>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</si>
  <si>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</si>
  <si>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</si>
  <si>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</si>
  <si>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</si>
  <si>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</si>
  <si>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</si>
  <si>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</si>
  <si>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</si>
  <si>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</si>
  <si>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</si>
  <si>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</si>
  <si>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</si>
  <si>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</si>
  <si>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</si>
  <si>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</si>
  <si>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</si>
  <si>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</si>
  <si>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</si>
  <si>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</si>
  <si>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</si>
  <si>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</si>
  <si>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</si>
  <si>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</si>
  <si>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</si>
  <si>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</si>
  <si>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</si>
  <si>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</si>
  <si>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</si>
  <si>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</si>
  <si>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</si>
  <si>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</si>
  <si>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</si>
  <si>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</si>
  <si>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</si>
  <si>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</si>
  <si>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</si>
  <si>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</si>
  <si>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</si>
  <si>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</si>
  <si>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</si>
  <si>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</si>
  <si>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</si>
  <si>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</si>
  <si>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</si>
  <si>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</si>
  <si>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</si>
  <si>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</si>
  <si>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</si>
  <si>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</si>
  <si>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</si>
  <si>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</si>
  <si>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</si>
  <si>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</si>
  <si>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</si>
  <si>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</si>
  <si>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</si>
  <si>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</si>
  <si>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</si>
  <si>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</si>
  <si>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</si>
  <si>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</si>
  <si>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</si>
  <si>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</si>
  <si>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</si>
  <si>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</si>
  <si>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</si>
  <si>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</si>
  <si>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</si>
  <si>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</si>
  <si>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</si>
  <si>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</si>
  <si>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</si>
  <si>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</si>
  <si>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</si>
  <si>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</si>
  <si>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</si>
  <si>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</si>
  <si>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</si>
  <si>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</si>
  <si>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</si>
  <si>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</si>
  <si>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</si>
  <si>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</si>
  <si>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</si>
  <si>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</si>
  <si>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</si>
  <si>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</si>
  <si>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</si>
  <si>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</si>
  <si>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</si>
  <si>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</si>
  <si>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</si>
  <si>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</si>
  <si>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</si>
  <si>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</si>
  <si>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</si>
  <si>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</si>
  <si>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</si>
  <si>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</si>
  <si>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</si>
  <si>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</si>
  <si>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</si>
  <si>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</si>
  <si>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</si>
  <si>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</si>
  <si>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</si>
  <si>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</si>
  <si>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</si>
  <si>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</si>
  <si>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</si>
  <si>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</si>
  <si>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</si>
  <si>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</si>
  <si>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</si>
  <si>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</si>
  <si>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</si>
  <si>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</si>
  <si>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</si>
  <si>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</si>
  <si>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</si>
  <si>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</si>
  <si>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</si>
  <si>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</si>
  <si>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</si>
  <si>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</si>
  <si>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</si>
  <si>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</si>
  <si>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</si>
  <si>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</si>
  <si>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</si>
  <si>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</si>
  <si>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</si>
  <si>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</si>
  <si>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</si>
  <si>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</si>
  <si>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</si>
  <si>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</si>
  <si>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</si>
  <si>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</si>
  <si>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</si>
  <si>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</si>
  <si>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</si>
  <si>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</si>
  <si>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</si>
  <si>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</si>
  <si>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</si>
  <si>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</si>
  <si>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</si>
  <si>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</si>
  <si>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</si>
  <si>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</si>
  <si>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</si>
  <si>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</si>
  <si>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</si>
  <si>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</si>
  <si>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</si>
  <si>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</si>
  <si>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</si>
  <si>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</si>
  <si>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</si>
  <si>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</si>
  <si>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</si>
  <si>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</si>
  <si>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</si>
  <si>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</si>
  <si>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</si>
  <si>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</si>
  <si>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</si>
  <si>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</si>
  <si>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</si>
  <si>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</si>
  <si>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</si>
  <si>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</si>
  <si>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</si>
  <si>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</si>
  <si>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</si>
  <si>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</si>
  <si>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</si>
  <si>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</si>
  <si>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</si>
  <si>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</si>
  <si>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</si>
  <si>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</si>
  <si>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</si>
  <si>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</si>
  <si>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</si>
  <si>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</si>
  <si>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</si>
  <si>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</si>
  <si>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</si>
  <si>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</si>
  <si>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</si>
  <si>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</si>
  <si>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</si>
  <si>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</si>
  <si>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</si>
  <si>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</si>
  <si>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</si>
  <si>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</si>
  <si>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</si>
  <si>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</si>
  <si>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</si>
  <si>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</si>
  <si>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</si>
  <si>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</si>
  <si>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</si>
  <si>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</si>
  <si>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</si>
  <si>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</si>
  <si>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</si>
  <si>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</si>
  <si>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</si>
  <si>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</si>
  <si>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</si>
  <si>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</si>
  <si>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</si>
  <si>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</si>
  <si>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</si>
  <si>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</si>
  <si>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</si>
  <si>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</si>
  <si>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</si>
  <si>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</si>
  <si>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</si>
  <si>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</si>
  <si>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</si>
  <si>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</si>
  <si>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</si>
  <si>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</si>
  <si>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</si>
  <si>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</si>
  <si>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</si>
  <si>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</si>
  <si>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</si>
  <si>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</si>
  <si>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</si>
  <si>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</si>
  <si>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</si>
  <si>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</si>
  <si>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</si>
  <si>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</si>
  <si>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</si>
  <si>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</si>
  <si>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</si>
  <si>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</si>
  <si>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</si>
  <si>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</si>
  <si>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</si>
  <si>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</si>
  <si>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</si>
  <si>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</si>
  <si>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</si>
  <si>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</si>
  <si>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</si>
  <si>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</si>
  <si>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</si>
  <si>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</si>
  <si>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</si>
  <si>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</si>
  <si>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</si>
  <si>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</si>
  <si>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</si>
  <si>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</si>
  <si>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</si>
  <si>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</si>
  <si>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</si>
  <si>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</si>
  <si>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</si>
  <si>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</si>
  <si>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</si>
  <si>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</si>
  <si>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</si>
  <si>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</si>
  <si>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</si>
  <si>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</si>
  <si>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</si>
  <si>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</si>
  <si>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</si>
  <si>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</si>
  <si>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</si>
  <si>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</si>
  <si>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</si>
  <si>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</si>
  <si>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</si>
  <si>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</si>
  <si>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</si>
  <si>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</si>
  <si>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</si>
  <si>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</si>
  <si>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</si>
  <si>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</si>
  <si>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</si>
  <si>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</si>
  <si>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</si>
  <si>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</si>
  <si>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</si>
  <si>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</si>
  <si>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</si>
  <si>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</si>
  <si>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</si>
  <si>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</si>
  <si>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</si>
  <si>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</si>
  <si>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</si>
  <si>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</si>
  <si>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</si>
  <si>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</si>
  <si>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</si>
  <si>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</si>
  <si>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</si>
  <si>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</si>
  <si>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</si>
  <si>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</si>
  <si>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</si>
  <si>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</si>
  <si>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</si>
  <si>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</si>
  <si>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</si>
  <si>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</si>
  <si>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</si>
  <si>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</si>
  <si>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</si>
  <si>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</si>
  <si>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</si>
  <si>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</si>
  <si>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</si>
  <si>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</si>
  <si>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</si>
  <si>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</si>
  <si>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</si>
  <si>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</si>
  <si>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</si>
  <si>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</si>
  <si>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</si>
  <si>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</si>
  <si>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</si>
  <si>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</si>
  <si>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</si>
  <si>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</si>
  <si>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</si>
  <si>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</si>
  <si>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</si>
  <si>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</si>
  <si>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</si>
  <si>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</si>
  <si>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</si>
  <si>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</si>
  <si>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</si>
  <si>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</si>
  <si>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</si>
  <si>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</si>
  <si>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</si>
  <si>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</si>
  <si>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</si>
  <si>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</si>
  <si>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</si>
  <si>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</si>
  <si>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</si>
  <si>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</si>
  <si>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</si>
  <si>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</si>
  <si>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</si>
  <si>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</si>
  <si>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</si>
  <si>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</si>
  <si>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</si>
  <si>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</si>
  <si>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</si>
  <si>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</si>
  <si>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</si>
  <si>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</si>
  <si>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</si>
  <si>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</si>
  <si>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</si>
  <si>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</si>
  <si>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</si>
  <si>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</si>
  <si>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</si>
  <si>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</si>
  <si>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</si>
  <si>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</si>
  <si>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</si>
  <si>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</si>
  <si>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</si>
  <si>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</si>
  <si>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</si>
  <si>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</si>
  <si>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</si>
  <si>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</si>
  <si>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</si>
  <si>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</si>
  <si>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</si>
  <si>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</si>
  <si>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</si>
  <si>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</si>
  <si>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</si>
  <si>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</si>
  <si>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</si>
  <si>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</si>
  <si>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</si>
  <si>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</si>
  <si>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</si>
  <si>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</si>
  <si>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</si>
  <si>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</si>
  <si>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</si>
  <si>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</si>
  <si>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</si>
  <si>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</si>
  <si>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</si>
  <si>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</si>
  <si>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</si>
  <si>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</si>
  <si>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</si>
  <si>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</si>
  <si>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</si>
  <si>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</si>
  <si>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</si>
  <si>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</si>
  <si>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</si>
  <si>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</si>
  <si>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</si>
  <si>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</si>
  <si>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</si>
  <si>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</si>
  <si>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</si>
  <si>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</si>
  <si>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</si>
  <si>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</si>
  <si>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</si>
  <si>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</si>
  <si>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</si>
  <si>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</si>
  <si>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</si>
  <si>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</si>
  <si>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</si>
  <si>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</si>
  <si>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</si>
  <si>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</si>
  <si>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</si>
  <si>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</si>
  <si>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</si>
  <si>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</si>
  <si>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</si>
  <si>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</si>
  <si>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</si>
  <si>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</si>
  <si>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</si>
  <si>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</si>
  <si>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</si>
  <si>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</si>
  <si>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</si>
  <si>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</si>
  <si>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</si>
  <si>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</si>
  <si>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</si>
  <si>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</si>
  <si>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</si>
  <si>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</si>
  <si>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</si>
  <si>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</si>
  <si>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</si>
  <si>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</si>
  <si>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</si>
  <si>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</si>
  <si>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</si>
  <si>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</si>
  <si>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</si>
  <si>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</si>
  <si>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</si>
  <si>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</si>
  <si>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</si>
  <si>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</si>
  <si>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</si>
  <si>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</si>
  <si>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</si>
  <si>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</si>
  <si>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</si>
  <si>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</si>
  <si>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</si>
  <si>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</si>
  <si>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</si>
  <si>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</si>
  <si>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</si>
  <si>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</si>
  <si>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</si>
  <si>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</si>
  <si>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</si>
  <si>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</si>
  <si>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</si>
  <si>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</si>
  <si>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</si>
  <si>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</si>
  <si>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</si>
  <si>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</si>
  <si>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</si>
  <si>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</si>
  <si>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</si>
  <si>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</si>
  <si>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</si>
  <si>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</si>
  <si>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</si>
  <si>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</si>
  <si>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</si>
  <si>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</si>
  <si>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</si>
  <si>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</si>
  <si>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</si>
  <si>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</si>
  <si>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</si>
  <si>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</si>
  <si>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</si>
  <si>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</si>
  <si>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</si>
  <si>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</si>
  <si>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</si>
  <si>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</si>
  <si>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</si>
  <si>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</si>
  <si>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</si>
  <si>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</si>
  <si>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</si>
  <si>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</si>
  <si>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</si>
  <si>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</si>
  <si>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</si>
  <si>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</si>
  <si>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</si>
  <si>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</si>
  <si>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</si>
  <si>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</si>
  <si>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</si>
  <si>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</si>
  <si>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</si>
  <si>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</si>
  <si>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</si>
  <si>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</si>
  <si>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</si>
  <si>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</si>
  <si>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</si>
  <si>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</si>
  <si>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</si>
  <si>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</si>
  <si>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</si>
  <si>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</si>
  <si>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</si>
  <si>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</si>
  <si>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</si>
  <si>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</si>
  <si>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</si>
  <si>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</si>
  <si>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</si>
  <si>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</si>
  <si>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</si>
  <si>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</si>
  <si>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</si>
  <si>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</si>
  <si>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</si>
  <si>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</si>
  <si>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</si>
  <si>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</si>
  <si>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</si>
  <si>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</si>
  <si>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</si>
  <si>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</si>
  <si>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</si>
  <si>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</si>
  <si>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</si>
  <si>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</si>
  <si>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</si>
  <si>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</si>
  <si>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</si>
  <si>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</si>
  <si>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</si>
  <si>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</si>
  <si>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</si>
  <si>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</si>
  <si>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</si>
  <si>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</si>
  <si>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</si>
  <si>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</si>
  <si>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</si>
  <si>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</si>
  <si>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</si>
  <si>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</si>
  <si>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</si>
  <si>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</si>
  <si>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</si>
  <si>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</si>
  <si>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</si>
  <si>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</si>
  <si>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</si>
  <si>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</si>
  <si>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</si>
  <si>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</si>
  <si>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</si>
  <si>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</si>
  <si>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</si>
  <si>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</si>
  <si>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</si>
  <si>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</si>
  <si>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</si>
  <si>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</si>
  <si>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</si>
  <si>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</si>
  <si>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</si>
  <si>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</si>
  <si>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</si>
  <si>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</si>
  <si>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</si>
  <si>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</si>
  <si>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</si>
  <si>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</si>
  <si>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</si>
  <si>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</si>
  <si>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</si>
  <si>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</si>
  <si>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</si>
  <si>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</si>
  <si>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</si>
  <si>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</si>
  <si>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</si>
  <si>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</si>
  <si>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</si>
  <si>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</si>
  <si>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</si>
  <si>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</si>
  <si>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</si>
  <si>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</si>
  <si>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</si>
  <si>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</si>
  <si>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</si>
  <si>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</si>
  <si>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</si>
  <si>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</si>
  <si>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</si>
  <si>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</si>
  <si>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</si>
  <si>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</si>
  <si>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</si>
  <si>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</si>
  <si>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</si>
  <si>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</si>
  <si>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</si>
  <si>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</si>
  <si>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</si>
  <si>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</si>
  <si>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</si>
  <si>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</si>
  <si>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</si>
  <si>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</si>
  <si>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</si>
  <si>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</si>
  <si>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</si>
  <si>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</si>
  <si>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</si>
  <si>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</si>
  <si>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</si>
  <si>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</si>
  <si>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</si>
  <si>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</si>
  <si>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</si>
  <si>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</si>
  <si>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</si>
  <si>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</si>
  <si>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</si>
  <si>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</si>
  <si>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</si>
  <si>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</si>
  <si>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</si>
  <si>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</si>
  <si>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</si>
  <si>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</si>
  <si>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</si>
  <si>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</si>
  <si>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</si>
  <si>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</si>
  <si>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</si>
  <si>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</si>
  <si>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</si>
  <si>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</si>
  <si>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</si>
  <si>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</si>
  <si>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</si>
  <si>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</si>
  <si>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</si>
  <si>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</si>
  <si>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</si>
  <si>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</si>
  <si>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</si>
  <si>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</si>
  <si>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</si>
  <si>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</si>
  <si>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</si>
  <si>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</si>
  <si>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</si>
  <si>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</si>
  <si>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</si>
  <si>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</si>
  <si>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</si>
  <si>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</si>
  <si>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</si>
  <si>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</si>
  <si>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</si>
  <si>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</si>
  <si>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</si>
  <si>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</si>
  <si>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</si>
  <si>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</si>
  <si>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</si>
  <si>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</si>
  <si>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</si>
  <si>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</si>
  <si>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</si>
  <si>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</si>
  <si>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</si>
  <si>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</si>
  <si>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</si>
  <si>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</si>
  <si>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</si>
  <si>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</si>
  <si>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</si>
  <si>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</si>
  <si>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</si>
  <si>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</si>
  <si>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</si>
  <si>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</si>
  <si>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</si>
  <si>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</si>
  <si>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</si>
  <si>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</si>
  <si>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</si>
  <si>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</si>
  <si>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</si>
  <si>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</si>
  <si>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</si>
  <si>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</si>
  <si>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</si>
  <si>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</si>
  <si>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</si>
  <si>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</si>
  <si>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</si>
  <si>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</si>
  <si>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</si>
  <si>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</si>
  <si>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</si>
  <si>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</si>
  <si>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</si>
  <si>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</si>
  <si>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</si>
  <si>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</si>
  <si>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</si>
  <si>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</si>
  <si>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</si>
  <si>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</si>
  <si>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</si>
  <si>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</si>
  <si>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</si>
  <si>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</si>
  <si>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</si>
  <si>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</si>
  <si>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</si>
  <si>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</si>
  <si>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</si>
  <si>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</si>
  <si>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</si>
  <si>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</si>
  <si>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</si>
  <si>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</si>
  <si>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</si>
  <si>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</si>
  <si>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</si>
  <si>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</si>
  <si>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</si>
  <si>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</si>
  <si>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</si>
  <si>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</si>
  <si>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</si>
  <si>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</si>
  <si>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</si>
  <si>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</si>
  <si>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</si>
  <si>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</si>
  <si>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</si>
  <si>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</si>
  <si>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</si>
  <si>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</si>
  <si>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</si>
  <si>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</si>
  <si>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</si>
  <si>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</si>
  <si>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</si>
  <si>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</si>
  <si>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</si>
  <si>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</si>
  <si>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</si>
  <si>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</si>
  <si>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</si>
  <si>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</si>
  <si>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</si>
  <si>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</si>
  <si>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</si>
  <si>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</si>
  <si>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</si>
  <si>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</si>
  <si>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</si>
  <si>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</si>
  <si>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</si>
  <si>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</si>
  <si>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</si>
  <si>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</si>
  <si>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</si>
  <si>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</si>
  <si>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</si>
  <si>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</si>
  <si>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</si>
  <si>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</si>
  <si>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</si>
  <si>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</si>
  <si>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</si>
  <si>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</si>
  <si>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</si>
  <si>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</si>
  <si>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</si>
  <si>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</si>
  <si>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</si>
  <si>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</si>
  <si>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</si>
  <si>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</si>
  <si>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</si>
  <si>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</si>
  <si>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</si>
  <si>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</si>
  <si>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</si>
  <si>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</si>
  <si>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</si>
  <si>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</si>
  <si>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</si>
  <si>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</si>
  <si>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</si>
  <si>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</si>
  <si>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</si>
  <si>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</si>
  <si>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</si>
  <si>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</si>
  <si>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</si>
  <si>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</si>
  <si>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</si>
  <si>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</si>
  <si>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</si>
  <si>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</si>
  <si>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</si>
  <si>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</si>
  <si>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</si>
  <si>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</si>
  <si>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</si>
  <si>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</si>
  <si>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</si>
  <si>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</si>
  <si>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</si>
  <si>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</si>
  <si>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</si>
  <si>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</si>
  <si>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</si>
  <si>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</si>
  <si>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</si>
  <si>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</si>
  <si>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</si>
  <si>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</si>
  <si>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</si>
  <si>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</si>
  <si>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</si>
  <si>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</si>
  <si>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</si>
  <si>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</si>
  <si>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</si>
  <si>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</si>
  <si>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</si>
  <si>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</si>
  <si>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</si>
  <si>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</si>
  <si>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</si>
  <si>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</si>
  <si>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</si>
  <si>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</si>
  <si>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</si>
  <si>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</si>
  <si>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</si>
  <si>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</si>
  <si>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</si>
  <si>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</si>
  <si>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</si>
  <si>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</si>
  <si>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</si>
  <si>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</si>
  <si>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</si>
  <si>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</si>
  <si>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</si>
  <si>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</si>
  <si>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</si>
  <si>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</si>
  <si>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</si>
  <si>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</si>
  <si>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</si>
  <si>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</si>
  <si>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</si>
  <si>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</si>
  <si>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</si>
  <si>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</si>
  <si>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</si>
  <si>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</si>
  <si>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</si>
  <si>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</si>
  <si>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</si>
  <si>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</si>
  <si>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</si>
  <si>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</si>
  <si>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</si>
  <si>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</si>
  <si>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</si>
  <si>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</si>
  <si>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</si>
  <si>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</si>
  <si>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</si>
  <si>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</si>
  <si>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</si>
  <si>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</si>
  <si>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</si>
  <si>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</si>
  <si>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</si>
  <si>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</si>
  <si>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</si>
  <si>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</si>
  <si>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</si>
  <si>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</si>
  <si>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</si>
  <si>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</si>
  <si>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</si>
  <si>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</si>
  <si>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</si>
  <si>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</si>
  <si>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</si>
  <si>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</si>
  <si>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</si>
  <si>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</si>
  <si>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</si>
  <si>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</si>
  <si>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</si>
  <si>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</si>
  <si>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</si>
  <si>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</si>
  <si>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</si>
  <si>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</si>
  <si>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</si>
  <si>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</si>
  <si>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</si>
  <si>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</si>
  <si>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</si>
  <si>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</si>
  <si>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</si>
  <si>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</si>
  <si>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</si>
  <si>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</si>
  <si>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</si>
  <si>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</si>
  <si>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</si>
  <si>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</si>
  <si>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</si>
  <si>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</si>
  <si>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</si>
  <si>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</si>
  <si>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</si>
  <si>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</si>
  <si>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</si>
  <si>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</si>
  <si>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</si>
  <si>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</si>
  <si>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</si>
  <si>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</si>
  <si>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</si>
  <si>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</si>
  <si>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</si>
  <si>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</si>
  <si>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</si>
  <si>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</si>
  <si>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</si>
  <si>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</si>
  <si>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</si>
  <si>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</si>
  <si>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</si>
  <si>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</si>
  <si>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</si>
  <si>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</si>
  <si>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</si>
  <si>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</si>
  <si>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</si>
  <si>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</si>
  <si>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</si>
  <si>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</si>
  <si>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</si>
  <si>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</si>
  <si>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</si>
  <si>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</si>
  <si>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</si>
  <si>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</si>
  <si>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</si>
  <si>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</si>
  <si>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</si>
  <si>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</si>
  <si>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</si>
  <si>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</si>
  <si>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</si>
  <si>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</si>
  <si>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</si>
  <si>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</si>
  <si>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</si>
  <si>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</si>
  <si>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</si>
  <si>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</si>
  <si>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</si>
  <si>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</si>
  <si>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</si>
  <si>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</si>
  <si>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</si>
  <si>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</si>
  <si>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</si>
  <si>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</si>
  <si>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</si>
  <si>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</si>
  <si>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</si>
  <si>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</si>
  <si>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</si>
  <si>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</si>
  <si>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</si>
  <si>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</si>
  <si>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</si>
  <si>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</si>
  <si>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</si>
  <si>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</si>
  <si>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</si>
  <si>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</si>
  <si>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</si>
  <si>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</si>
  <si>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</si>
  <si>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</si>
  <si>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</si>
  <si>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</si>
  <si>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</si>
  <si>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</si>
  <si>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</si>
  <si>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</si>
  <si>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</si>
  <si>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</si>
  <si>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</si>
  <si>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</si>
  <si>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</si>
  <si>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</si>
  <si>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</si>
  <si>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</si>
  <si>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</si>
  <si>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</si>
  <si>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</si>
  <si>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</si>
  <si>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</si>
  <si>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</si>
  <si>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</si>
  <si>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</si>
  <si>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</si>
  <si>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</si>
  <si>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</si>
  <si>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</si>
  <si>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</si>
  <si>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</si>
  <si>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</si>
  <si>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</si>
  <si>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</si>
  <si>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</si>
  <si>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</si>
  <si>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</si>
  <si>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</si>
  <si>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</si>
  <si>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</si>
  <si>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</si>
  <si>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</si>
  <si>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</si>
  <si>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</si>
  <si>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</si>
  <si>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</si>
  <si>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</si>
  <si>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</si>
  <si>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</si>
  <si>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</si>
  <si>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</si>
  <si>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</si>
  <si>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</si>
  <si>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</si>
  <si>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</si>
  <si>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</si>
  <si>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</si>
  <si>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</si>
  <si>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</si>
  <si>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</si>
  <si>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</si>
  <si>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</si>
  <si>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</si>
  <si>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</si>
  <si>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</si>
  <si>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</si>
  <si>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</si>
  <si>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</si>
  <si>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</si>
  <si>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</si>
  <si>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</si>
  <si>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</si>
  <si>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</si>
  <si>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</si>
  <si>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</si>
  <si>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</si>
  <si>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</si>
  <si>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</si>
  <si>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</si>
  <si>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</si>
  <si>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</si>
  <si>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</si>
  <si>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</si>
  <si>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</si>
  <si>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</si>
  <si>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</si>
  <si>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</si>
  <si>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</si>
  <si>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</si>
  <si>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</si>
  <si>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</si>
  <si>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</si>
  <si>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</si>
  <si>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</si>
  <si>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</si>
  <si>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</si>
  <si>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</si>
  <si>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</si>
  <si>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</si>
  <si>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</si>
  <si>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</si>
  <si>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</si>
  <si>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</si>
  <si>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</si>
  <si>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</si>
  <si>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</si>
  <si>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</si>
  <si>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</si>
  <si>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</si>
  <si>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</si>
  <si>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</si>
  <si>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</si>
  <si>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</si>
  <si>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</si>
  <si>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</si>
  <si>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</si>
  <si>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</si>
  <si>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</si>
  <si>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</si>
  <si>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</si>
  <si>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</si>
  <si>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</si>
  <si>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</si>
  <si>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</si>
  <si>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</si>
  <si>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</si>
  <si>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</si>
  <si>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</si>
  <si>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</si>
  <si>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</si>
  <si>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</si>
  <si>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</si>
  <si>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</si>
  <si>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</si>
  <si>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</si>
  <si>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</si>
  <si>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</si>
  <si>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</si>
  <si>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</si>
  <si>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</si>
  <si>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</si>
  <si>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</si>
  <si>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</si>
  <si>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</si>
  <si>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</si>
  <si>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</si>
  <si>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</si>
  <si>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</si>
  <si>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</si>
  <si>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</si>
  <si>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</si>
  <si>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</si>
  <si>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</si>
  <si>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</si>
  <si>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</si>
  <si>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</si>
  <si>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</si>
  <si>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</si>
  <si>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</si>
  <si>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</si>
  <si>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</si>
  <si>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</si>
  <si>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</si>
  <si>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</si>
  <si>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</si>
  <si>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</si>
  <si>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</si>
  <si>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</si>
  <si>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</si>
  <si>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</si>
  <si>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</si>
  <si>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</si>
  <si>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</si>
  <si>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</si>
  <si>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</si>
  <si>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</si>
  <si>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</si>
  <si>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</si>
  <si>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</si>
  <si>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</si>
  <si>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</si>
  <si>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</si>
  <si>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</si>
  <si>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</si>
  <si>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</si>
  <si>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</si>
  <si>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</si>
  <si>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</si>
  <si>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</si>
  <si>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</si>
  <si>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</si>
  <si>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</si>
  <si>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</si>
  <si>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</si>
  <si>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</si>
  <si>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</si>
  <si>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</si>
  <si>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</si>
  <si>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</si>
  <si>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</si>
  <si>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</si>
  <si>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</si>
  <si>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</si>
  <si>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</si>
  <si>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</si>
  <si>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</si>
  <si>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</si>
  <si>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</si>
  <si>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</si>
  <si>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</si>
  <si>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</si>
  <si>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</si>
  <si>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</si>
  <si>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</si>
  <si>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</si>
  <si>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</si>
  <si>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</si>
  <si>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</si>
  <si>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</si>
  <si>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</si>
  <si>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</si>
  <si>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</si>
  <si>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</si>
  <si>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</si>
  <si>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</si>
  <si>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</si>
  <si>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</si>
  <si>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</si>
  <si>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</si>
  <si>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</si>
  <si>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</si>
  <si>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</si>
  <si>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</si>
  <si>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</si>
  <si>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</si>
  <si>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</si>
  <si>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</si>
  <si>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</si>
  <si>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</si>
  <si>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</si>
  <si>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</si>
  <si>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</si>
  <si>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</si>
  <si>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</si>
  <si>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</si>
  <si>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</si>
  <si>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</si>
  <si>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</si>
  <si>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</si>
  <si>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</si>
  <si>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</si>
  <si>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</si>
  <si>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</si>
  <si>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</si>
  <si>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</si>
  <si>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</si>
  <si>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</si>
  <si>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</si>
  <si>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</si>
  <si>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</si>
  <si>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</si>
  <si>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</si>
  <si>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</si>
  <si>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</si>
  <si>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</si>
  <si>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</si>
  <si>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</si>
  <si>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</si>
  <si>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</si>
  <si>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</si>
  <si>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</si>
  <si>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</si>
  <si>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</si>
  <si>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</si>
  <si>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</si>
  <si>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</si>
  <si>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</si>
  <si>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</si>
  <si>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</si>
  <si>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</si>
  <si>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</si>
  <si>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</si>
  <si>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</si>
  <si>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</si>
  <si>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</si>
  <si>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</si>
  <si>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</si>
  <si>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</si>
  <si>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</si>
  <si>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</si>
  <si>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</si>
  <si>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</si>
  <si>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</si>
  <si>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</si>
  <si>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</si>
  <si>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</si>
  <si>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</si>
  <si>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</si>
  <si>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</si>
  <si>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</si>
  <si>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</si>
  <si>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</si>
  <si>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</si>
  <si>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</si>
  <si>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</si>
  <si>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</si>
  <si>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</si>
  <si>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</si>
  <si>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</si>
  <si>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</si>
  <si>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</si>
  <si>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</si>
  <si>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</si>
  <si>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</si>
  <si>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</si>
  <si>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</si>
  <si>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</si>
  <si>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</si>
  <si>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</si>
  <si>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</si>
  <si>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</si>
  <si>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</si>
  <si>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</si>
  <si>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</si>
  <si>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</si>
  <si>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</si>
  <si>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</si>
  <si>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</si>
  <si>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</si>
  <si>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</si>
  <si>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</si>
  <si>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</si>
  <si>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</si>
  <si>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</si>
  <si>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</si>
  <si>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</si>
  <si>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</si>
  <si>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</si>
  <si>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</si>
  <si>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</si>
  <si>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</si>
  <si>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</si>
  <si>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</si>
  <si>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</si>
  <si>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</si>
  <si>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</si>
  <si>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</si>
  <si>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</si>
  <si>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</si>
  <si>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</si>
  <si>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</si>
  <si>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</si>
  <si>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</si>
  <si>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</si>
  <si>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</si>
  <si>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</si>
  <si>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</si>
  <si>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</si>
  <si>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</si>
  <si>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</si>
  <si>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</si>
  <si>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</si>
  <si>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</si>
  <si>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</si>
  <si>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</si>
  <si>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</si>
  <si>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</si>
  <si>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</si>
  <si>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</si>
  <si>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</si>
  <si>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</si>
  <si>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</si>
  <si>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</si>
  <si>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</si>
  <si>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</si>
  <si>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</si>
  <si>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</si>
  <si>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</si>
  <si>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</si>
  <si>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</si>
  <si>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</si>
  <si>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</si>
  <si>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</si>
  <si>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</si>
  <si>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</si>
  <si>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</si>
  <si>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</si>
  <si>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</si>
  <si>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</si>
  <si>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</si>
  <si>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</si>
  <si>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</si>
  <si>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</si>
  <si>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</si>
  <si>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</si>
  <si>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</si>
  <si>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</si>
  <si>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</si>
  <si>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</si>
  <si>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</si>
  <si>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</si>
  <si>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</si>
  <si>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</si>
  <si>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</si>
  <si>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</si>
  <si>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</si>
  <si>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</si>
  <si>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</si>
  <si>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</si>
  <si>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</si>
  <si>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</si>
  <si>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</si>
  <si>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</si>
  <si>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</si>
  <si>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</si>
  <si>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</si>
  <si>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</si>
  <si>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</si>
  <si>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</si>
  <si>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</si>
  <si>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</si>
  <si>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</si>
  <si>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</si>
  <si>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</si>
  <si>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</si>
  <si>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</si>
  <si>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</si>
  <si>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</si>
  <si>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</si>
  <si>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</si>
  <si>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</si>
  <si>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</si>
  <si>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</si>
  <si>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</si>
  <si>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</si>
  <si>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</si>
  <si>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</si>
  <si>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</si>
  <si>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</si>
  <si>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</si>
  <si>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</si>
  <si>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</si>
  <si>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</si>
  <si>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</si>
  <si>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</si>
  <si>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</si>
  <si>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</si>
  <si>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</si>
  <si>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</si>
  <si>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</si>
  <si>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</si>
  <si>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</si>
  <si>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</si>
  <si>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</si>
  <si>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</si>
  <si>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</si>
  <si>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</si>
  <si>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</si>
  <si>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</si>
  <si>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</si>
  <si>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</si>
  <si>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</si>
  <si>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</si>
  <si>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</si>
  <si>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</si>
  <si>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</si>
  <si>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</si>
  <si>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</si>
  <si>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</si>
  <si>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</si>
  <si>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</si>
  <si>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</si>
  <si>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</si>
  <si>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</si>
  <si>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</si>
  <si>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</si>
  <si>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</si>
  <si>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</si>
  <si>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</si>
  <si>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</si>
  <si>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</si>
  <si>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</si>
  <si>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</si>
  <si>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</si>
  <si>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</si>
  <si>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</si>
  <si>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</si>
  <si>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</si>
  <si>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</si>
  <si>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</si>
  <si>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</si>
  <si>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</si>
  <si>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</si>
  <si>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</si>
  <si>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</si>
  <si>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</si>
  <si>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</si>
  <si>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</si>
  <si>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</si>
  <si>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</si>
  <si>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</si>
  <si>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</si>
  <si>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</si>
  <si>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</si>
  <si>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</si>
  <si>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</si>
  <si>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</si>
  <si>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</si>
  <si>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</si>
  <si>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</si>
  <si>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</si>
  <si>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</si>
  <si>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</si>
  <si>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</si>
  <si>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</si>
  <si>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</si>
  <si>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</si>
  <si>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</si>
  <si>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</si>
  <si>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</si>
  <si>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</si>
  <si>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</si>
  <si>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</si>
  <si>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</si>
  <si>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</si>
  <si>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</si>
  <si>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</si>
  <si>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</si>
  <si>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</si>
  <si>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</si>
  <si>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</si>
  <si>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</si>
  <si>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</si>
  <si>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</si>
  <si>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</si>
  <si>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</si>
  <si>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</si>
  <si>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</si>
  <si>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</si>
  <si>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</si>
  <si>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</si>
  <si>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</si>
  <si>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</si>
  <si>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</si>
  <si>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</si>
  <si>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</si>
  <si>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</si>
  <si>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</si>
  <si>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</si>
  <si>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</si>
  <si>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</si>
  <si>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</si>
  <si>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</si>
  <si>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</si>
  <si>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</si>
  <si>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</si>
  <si>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</si>
  <si>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</si>
  <si>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</si>
  <si>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</si>
  <si>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</si>
  <si>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</si>
  <si>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</si>
  <si>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</si>
  <si>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</si>
  <si>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</si>
  <si>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</si>
  <si>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</si>
  <si>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</si>
  <si>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</si>
  <si>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</si>
  <si>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</si>
  <si>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</si>
  <si>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</si>
  <si>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</si>
  <si>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</si>
  <si>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</si>
  <si>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</si>
  <si>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</si>
  <si>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</si>
  <si>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</si>
  <si>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</si>
  <si>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</si>
  <si>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</si>
  <si>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</si>
  <si>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</si>
  <si>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</si>
  <si>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</si>
  <si>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</si>
  <si>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</si>
  <si>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</si>
  <si>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</si>
  <si>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</si>
  <si>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</si>
  <si>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</si>
  <si>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</si>
  <si>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</si>
  <si>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</si>
  <si>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</si>
  <si>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</si>
  <si>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</si>
  <si>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</si>
  <si>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</si>
  <si>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</si>
  <si>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</si>
  <si>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</si>
  <si>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</si>
  <si>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</si>
  <si>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</si>
  <si>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</si>
  <si>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</si>
  <si>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</si>
  <si>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</si>
  <si>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</si>
  <si>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</si>
  <si>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</si>
  <si>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</si>
  <si>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</si>
  <si>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</si>
  <si>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</si>
  <si>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</si>
  <si>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</si>
  <si>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</si>
  <si>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</si>
  <si>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</si>
  <si>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</si>
  <si>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</si>
  <si>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</si>
  <si>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</si>
  <si>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</si>
  <si>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</si>
  <si>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</si>
  <si>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</si>
  <si>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</si>
  <si>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</si>
  <si>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</si>
  <si>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</si>
  <si>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</si>
  <si>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</si>
  <si>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</si>
  <si>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</si>
  <si>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</si>
  <si>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</si>
  <si>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</si>
  <si>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</si>
  <si>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</si>
  <si>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</si>
  <si>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</si>
  <si>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</si>
  <si>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</si>
  <si>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</si>
  <si>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</si>
  <si>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</si>
  <si>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</si>
  <si>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</si>
  <si>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</si>
  <si>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</si>
  <si>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</si>
  <si>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</si>
  <si>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</si>
  <si>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</si>
  <si>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</si>
  <si>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</si>
  <si>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</si>
  <si>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</si>
  <si>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</si>
  <si>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</si>
  <si>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</si>
  <si>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</si>
  <si>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</si>
  <si>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</si>
  <si>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</si>
  <si>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</si>
  <si>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</si>
  <si>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</si>
  <si>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</si>
  <si>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</si>
  <si>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</si>
  <si>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</si>
  <si>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</si>
  <si>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</si>
  <si>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</si>
  <si>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</si>
  <si>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</si>
  <si>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</si>
  <si>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</si>
  <si>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</si>
  <si>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</si>
  <si>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</si>
  <si>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</si>
  <si>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</si>
  <si>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</si>
  <si>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</si>
  <si>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</si>
  <si>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</si>
  <si>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</si>
  <si>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</si>
  <si>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</si>
  <si>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</si>
  <si>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</si>
  <si>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</si>
  <si>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</si>
  <si>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</si>
  <si>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</si>
  <si>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</si>
  <si>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</si>
  <si>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</si>
  <si>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</si>
  <si>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</si>
  <si>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</si>
  <si>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</si>
  <si>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</si>
  <si>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</si>
  <si>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</si>
  <si>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</si>
  <si>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</si>
  <si>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</si>
  <si>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</si>
  <si>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</si>
  <si>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</si>
  <si>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</si>
  <si>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</si>
  <si>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</si>
  <si>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</si>
  <si>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</si>
  <si>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</si>
  <si>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</si>
  <si>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</si>
  <si>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</si>
  <si>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</si>
  <si>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</si>
  <si>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</si>
  <si>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</si>
  <si>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</si>
  <si>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</si>
  <si>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</si>
  <si>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</si>
  <si>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</si>
  <si>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</si>
  <si>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</si>
  <si>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</si>
  <si>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</si>
  <si>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</si>
  <si>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</si>
  <si>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</si>
  <si>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</si>
  <si>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</si>
  <si>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</si>
  <si>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</si>
  <si>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</si>
  <si>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</si>
  <si>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</si>
  <si>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</si>
  <si>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</si>
  <si>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</si>
  <si>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</si>
  <si>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</si>
  <si>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</si>
  <si>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</si>
  <si>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</si>
  <si>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</si>
  <si>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</si>
  <si>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</si>
  <si>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</si>
  <si>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</si>
  <si>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</si>
  <si>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</si>
  <si>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</si>
  <si>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</si>
  <si>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</si>
  <si>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</si>
  <si>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</si>
  <si>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</si>
  <si>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</si>
  <si>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</si>
  <si>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</si>
  <si>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</si>
  <si>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</si>
  <si>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</si>
  <si>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</si>
  <si>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</si>
  <si>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</si>
  <si>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</si>
  <si>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</si>
  <si>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</si>
  <si>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</si>
  <si>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</si>
  <si>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</si>
  <si>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</si>
  <si>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</si>
  <si>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</si>
  <si>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</si>
  <si>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</si>
  <si>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</si>
  <si>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</si>
  <si>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</si>
  <si>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</si>
  <si>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</si>
  <si>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</si>
  <si>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</si>
  <si>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</si>
  <si>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</si>
  <si>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</si>
  <si>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</si>
  <si>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</si>
  <si>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</si>
  <si>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</si>
  <si>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</si>
  <si>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</si>
  <si>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</si>
  <si>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</si>
  <si>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</si>
  <si>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</si>
  <si>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</si>
  <si>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</si>
  <si>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</si>
  <si>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</si>
  <si>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</si>
  <si>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</si>
  <si>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</si>
  <si>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</si>
  <si>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</si>
  <si>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</si>
  <si>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</si>
  <si>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</si>
  <si>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</si>
  <si>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</si>
  <si>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</si>
  <si>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</si>
  <si>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</si>
  <si>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</si>
  <si>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</si>
  <si>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</si>
  <si>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</si>
  <si>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</si>
  <si>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</si>
  <si>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</si>
  <si>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</si>
  <si>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</si>
  <si>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</si>
  <si>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</si>
  <si>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</si>
  <si>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</si>
  <si>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</si>
  <si>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</si>
  <si>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</si>
  <si>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</si>
  <si>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</si>
  <si>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</si>
  <si>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</si>
  <si>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</si>
  <si>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</si>
  <si>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</si>
  <si>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</si>
  <si>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</si>
  <si>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</si>
  <si>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</si>
  <si>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</si>
  <si>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</si>
  <si>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</si>
  <si>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</si>
  <si>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</si>
  <si>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</si>
  <si>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</si>
  <si>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</si>
  <si>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</si>
  <si>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</si>
  <si>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</si>
  <si>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</si>
  <si>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</si>
  <si>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</si>
  <si>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</si>
  <si>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</si>
  <si>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</si>
  <si>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</si>
  <si>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</si>
  <si>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</si>
  <si>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</si>
  <si>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</si>
  <si>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</si>
  <si>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</si>
  <si>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</si>
  <si>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</si>
  <si>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</si>
  <si>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</si>
  <si>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</si>
  <si>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</si>
  <si>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</si>
  <si>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</si>
  <si>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</si>
  <si>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</si>
  <si>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</si>
  <si>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</si>
  <si>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</si>
  <si>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</si>
  <si>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</si>
  <si>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</si>
  <si>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</si>
  <si>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</si>
  <si>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</si>
  <si>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</si>
  <si>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</si>
  <si>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</si>
  <si>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</si>
  <si>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</si>
  <si>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</si>
  <si>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</si>
  <si>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</si>
  <si>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</si>
  <si>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</si>
  <si>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</si>
  <si>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</si>
  <si>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</si>
  <si>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</si>
  <si>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</si>
  <si>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</si>
  <si>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</si>
  <si>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</si>
  <si>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</si>
  <si>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</si>
  <si>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</si>
  <si>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</si>
  <si>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</si>
  <si>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</si>
  <si>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</si>
  <si>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</si>
  <si>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</si>
  <si>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</si>
  <si>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</si>
  <si>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</si>
  <si>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</si>
  <si>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</si>
  <si>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</si>
  <si>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</si>
  <si>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</si>
  <si>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</si>
  <si>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</si>
  <si>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</si>
  <si>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</si>
  <si>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</si>
  <si>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</si>
  <si>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</si>
  <si>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</si>
  <si>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</si>
  <si>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</si>
  <si>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</si>
  <si>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</si>
  <si>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</si>
  <si>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</si>
  <si>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</si>
  <si>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</si>
  <si>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</si>
  <si>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</si>
  <si>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</si>
  <si>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</si>
  <si>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</si>
  <si>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</si>
  <si>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</si>
  <si>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</si>
  <si>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</si>
  <si>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</si>
  <si>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</si>
  <si>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</si>
  <si>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</si>
  <si>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</si>
  <si>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</si>
  <si>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</si>
  <si>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</si>
  <si>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</si>
  <si>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</si>
  <si>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</si>
  <si>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</si>
  <si>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</si>
  <si>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</si>
  <si>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</si>
  <si>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</si>
  <si>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</si>
  <si>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</si>
  <si>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</si>
  <si>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</si>
  <si>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</si>
  <si>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</si>
  <si>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</si>
  <si>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</si>
  <si>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</si>
  <si>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</si>
  <si>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</si>
  <si>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</si>
  <si>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</si>
  <si>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</si>
  <si>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</si>
  <si>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</si>
  <si>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</si>
  <si>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</si>
  <si>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</si>
  <si>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</si>
  <si>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</si>
  <si>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</si>
  <si>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</si>
  <si>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</si>
  <si>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</si>
  <si>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</si>
  <si>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</si>
  <si>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PCM-20251209-00002525</t>
  </si>
  <si>
    <t>at site</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</si>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</sst>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46" dataDxfId="45" headerRowBorderDxfId="43" tableBorderDxfId="44" totalsRowBorderDxfId="42">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7" totalsRowShown="0" headerRowDxfId="13" tableBorderDxfId="12">
  <autoFilter ref="A1:L3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337.94279884259595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2.9893750004703179E-2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46000.891224768522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46000.891224768522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46000.891224768522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46000.891224768522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46000.891224768522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46000.891224768522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46000.891224768522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46000.891224768522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46000.891224768522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46000.891224768522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46000.891224768522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46000.891224768522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46000.891224768522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46000.891224768522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46000.891224768522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46000.891224768522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46000.891224768522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46000.891224768522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46000.891224768522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46000.891224768522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46000.891224768522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46000.891224768522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46000.891224768522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46000.891224768522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46000.891224768522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46000.891224768522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46000.891224768522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46000.891224768522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46000.891224768522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46000.891224768522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46000.891224768522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46000.891224768522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46000.891224768522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46000.891224768522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46000.891224768522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46000.891224768522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46000.891224768522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46000.891224768522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46000.891224768522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46000.891224768522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46000.891224768522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46000.891224768522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46000.891224768522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46000.891224768522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46000.891224768522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46000.891224768522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46000.891224768522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46000.891224768522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46000.891224768522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46000.891224768522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46000.891224768522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46000.891224768522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46000.891224768522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46000.891224768522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46000.891224768522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46000.891224768522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46000.891224768522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46000.891224768522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46000.891224768522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46000.891224768522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46000.891224768522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46000.891224768522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46000.891224768522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46000.891224768522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46000.891224768522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46000.891224768522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46000.891224768522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46000.891224768522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46000.891224768522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46000.891224768522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46000.891224768522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46000.891224768522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46000.891224768522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46000.891224768522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46000.891224768522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46000.891224768522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46000.891224768522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46000.891224768522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46000.891224768522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46000.891224768522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46000.891224768522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46000.891224768522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46000.891224768522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46000.891224768522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46000.891224768522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46000.891224768522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46000.891224768522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46000.891224768522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46000.891224768522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46000.891224768522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46000.891224768522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46000.891224768522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46000.891224768522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46000.891224768522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46000.891224768522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46000.891224768522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46000.891224768522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46000.891224768522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46000.891224768522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46000.891224768522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46000.891224768522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46000.891224768522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46000.891224768522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46000.891224768522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46000.891224768522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46000.891224768522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46000.891224768522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46000.891224768522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46000.891224768522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46000.891224768522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46000.891224768522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46000.891224768522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46000.891224768522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46000.891224768522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46000.891224768522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46000.891224768522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46000.891224768522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46000.891224768522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46000.891224768522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46000.891224768522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46000.891224768522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46000.891224768522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46000.891224768522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46000.891224768522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46000.891224768522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46000.891224768522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46000.891224768522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46000.891224768522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46000.891224768522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46000.891224768522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46000.891224768522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46000.891224768522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46000.891224768522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46000.891224768522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46000.891224768522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46000.891224768522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46000.891224768522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46000.891224768522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46000.891224768522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46000.891224768522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46000.891224768522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46000.891224768522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46000.891224768522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46000.891224768522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46000.891224768522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46000.891224768522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46000.891224768522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46000.891224768522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46000.891224768522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46000.891224768522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46000.891224768522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46000.891224768522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46000.891224768522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46000.891224768522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46000.891224768522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46000.891224768522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46000.891224768522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46000.891224768522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46000.891224768522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46000.891224768522</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BB34F8DC-4048-40F5-8C64-7C96F992D1D6}"/>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175.89138715277659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16.503806134256592</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3.5358428240797366</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46000.891224768522</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46000.891224768522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46000.891224768522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46000.891224768522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46000.891224768522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46000.891224768522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46000.891224768522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46000.891224768522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46000.891224768522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46000.891224768522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46000.891224768522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46000.891224768522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46000.891224768522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46000.891224768522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46000.891224768522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46000.891224768522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46000.891224768522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46000.891224768522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46000.891224768522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46000.891224768522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46000.891224768522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46000.891224768522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46000.891224768522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46000.891224768522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46000.891224768522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46000.891224768522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46000.891224768522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46000.891224768522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46000.891224768522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46000.891224768522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46000.891224768522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46000.891224768522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46000.891224768522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46000.891224768522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46000.891224768522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46000.891224768522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46000.891224768522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46000.891224768522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46000.891224768522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46000.891224768522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46000.891224768522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46000.891224768522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46000.891224768522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46000.891224768522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46000.891224768522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46000.891224768522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46000.891224768522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46000.891224768522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46000.891224768522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46000.891224768522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46000.891224768522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46000.891224768522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46000.891224768522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46000.891224768522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46000.891224768522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46000.891224768522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46000.891224768522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46000.891224768522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46000.891224768522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46000.891224768522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46000.891224768522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46000.891224768522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46000.891224768522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46000.891224768522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46000.891224768522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46000.891224768522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46000.891224768522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46000.891224768522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46000.891224768522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46000.891224768522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46000.891224768522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46000.891224768522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46000.891224768522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46000.891224768522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46000.891224768522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46000.891224768522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46000.891224768522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46000.891224768522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46000.891224768522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46000.891224768522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46000.891224768522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46000.891224768522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46000.891224768522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46000.891224768522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46000.891224768522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46000.891224768522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46000.891224768522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46000.891224768522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46000.891224768522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46000.891224768522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46000.891224768522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46000.891224768522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46000.891224768522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46000.891224768522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46000.891224768522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46000.891224768522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46000.891224768522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46000.891224768522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46000.891224768522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46000.891224768522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46000.891224768522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46000.891224768522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46000.891224768522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46000.891224768522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46000.891224768522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46000.891224768522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46000.891224768522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46000.891224768522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46000.891224768522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46000.891224768522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46000.891224768522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46000.891224768522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46000.891224768522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46000.891224768522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46000.891224768522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46000.891224768522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46000.891224768522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46000.891224768522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46000.891224768522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46000.891224768522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46000.891224768522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46000.891224768522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46000.891224768522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46000.891224768522</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46000.891224768522</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46000.891224768522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46000.891224768522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46000.891224768522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46000.891224768522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46000.891224768522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46000.891224768522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46000.891224768522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46000.891224768522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46000.891224768522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46000.891224768522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46000.891224768522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46000.891224768522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46000.891224768522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46000.891224768522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46000.891224768522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46000.891224768522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46000.891224768522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46000.891224768522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46000.891224768522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46000.891224768522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46000.891224768522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46000.891224768522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46000.891224768522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46000.891224768522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46000.891224768522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46000.891224768522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46000.891224768522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46000.891224768522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46000.891224768522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46000.891224768522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46000.891224768522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46000.891224768522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46000.891224768522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46000.891224768522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46000.891224768522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46000.891224768522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46000.891224768522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46000.891224768522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46000.891224768522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46000.891224768522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46000.891224768522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46000.891224768522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46000.891224768522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46000.891224768522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46000.891224768522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46000.891224768522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46000.891224768522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46000.891224768522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46000.891224768522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46000.891224768522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46000.891224768522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46000.891224768522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46000.891224768522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46000.891224768522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46000.891224768522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46000.891224768522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46000.891224768522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46000.891224768522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46000.891224768522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46000.891224768522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46000.891224768522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46000.891224768522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46000.891224768522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46000.891224768522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46000.891224768522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46000.891224768522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46000.891224768522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46000.891224768522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46000.891224768522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46000.891224768522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46000.891224768522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46000.891224768522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46000.891224768522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46000.891224768522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46000.891224768522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46000.891224768522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46000.891224768522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46000.891224768522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46000.891224768522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46000.891224768522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46000.891224768522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46000.891224768522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46000.891224768522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46000.891224768522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46000.891224768522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46000.891224768522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46000.891224768522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46000.891224768522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46000.891224768522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46000.891224768522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46000.891224768522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46000.891224768522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46000.891224768522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46000.891224768522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46000.891224768522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46000.891224768522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46000.891224768522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46000.891224768522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46000.891224768522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46000.891224768522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46000.891224768522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46000.891224768522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46000.891224768522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46000.891224768522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46000.891224768522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46000.891224768522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46000.891224768522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46000.891224768522</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46000.891224768522</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46000.891225115738</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46000.891225115738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46000.891225115738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46000.891225115738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46000.891225115738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46000.891225115738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46000.891225115738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46000.891225115738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46000.891225115738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46000.891225115738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46000.891225115738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46000.891225115738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46000.891225115738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46000.891225115738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46000.891225115738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46000.891225115738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46000.891225115738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46000.891225115738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46000.891225115738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46000.891225115738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46000.891225115738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46000.891225115738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46000.891225115738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46000.891225115738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46000.891225115738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46000.891225115738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46000.891225115738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46000.891225115738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46000.891225115738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46000.891225115738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46000.891225115738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46000.891225115738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46000.891225115738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46000.891225115738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46000.891225115738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46000.891225115738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46000.891225115738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46000.891225115738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46000.891225115738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46000.891225115738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46000.891225115738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46000.891225115738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46000.891225115738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46000.891225115738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46000.891225115738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46000.891225115738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46000.891225115738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46000.891225115738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46000.891225115738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46000.891225115738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46000.891225115738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46000.891225115738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46000.891225115738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46000.891225115738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46000.891225115738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46000.891225115738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46000.891225115738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46000.891225115738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46000.891225115738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46000.891225115738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46000.891225115738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46000.891225115738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46000.891225115738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46000.891225115738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46000.891225115738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46000.891225115738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46000.891225115738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46000.891225115738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46000.891225115738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46000.891225115738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46000.891225115738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46000.891225115738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46000.891225115738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46000.891225115738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46000.891225115738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46000.891225115738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46000.891225115738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46000.891225115738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46000.891225115738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46000.891225115738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46000.891225115738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46000.891225115738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46000.891225115738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46000.891225115738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46000.891225115738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46000.891225115738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46000.891225115738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46000.891225115738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46000.891225115738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46000.891225115738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46000.891225115738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46000.891225115738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46000.891225115738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46000.891225115738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46000.891225115738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46000.891225115738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46000.891225115738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46000.891225115738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46000.891225115738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46000.891225115738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46000.891225115738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46000.891225115738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46000.891225115738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46000.891225115738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46000.891225115738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46000.891225115738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46000.891225115738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46000.891225115738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46000.891225115738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46000.891225115738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46000.891225115738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46000.891225115738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46000.891225115738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46000.891225115738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46000.891225115738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46000.891225115738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46000.891225115738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46000.891225115738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46000.891225115738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46000.891225115738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46000.891225115738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46000.891225115738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46000.891225115738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46000.891225115738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46000.891225115738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46000.891225115738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46000.891225115738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46000.891225115738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46000.891225115738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46000.891225115738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46000.891225115738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46000.891225115738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46000.891225115738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46000.891225115738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46000.891225115738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46000.891225115738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46000.891225115738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46000.891225115738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46000.891225115738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46000.891225115738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46000.891225115738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46000.891225115738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46000.891225115738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46000.891225115738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46000.891225115738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46000.891225115738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46000.891225115738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46000.891225115738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46000.891225115738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46000.891225115738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46000.891225115738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46000.891225115738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46000.891225115738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46000.891225115738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46000.891225115738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46000.891225115738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46000.891225115738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46000.891225115738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46000.891225115738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46000.891225115738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46000.891225115738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46000.891225115738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46000.891225115738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46000.891225115738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46000.891225115738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46000.891225115738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46000.891225115738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46000.891225115738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46000.891225115738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46000.891225115738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46000.891225115738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46000.891225115738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46000.891225115738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46000.891225115738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46000.891225115738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46000.891225115738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46000.891225115738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46000.891225115738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46000.891225115738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46000.891225115738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46000.891225115738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46000.891225115738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46000.891225115738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46000.891225115738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46000.891225115738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46000.891225115738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46000.891225115738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46000.891225115738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46000.891225115738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46000.891225115738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46000.891225115738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46000.891225115738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46000.891225115738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46000.891225115738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46000.891225115738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46000.891225115738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46000.891225115738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46000.891225115738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46000.891225115738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46000.891225115738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46000.891225115738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46000.891225115738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46000.891225115738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46000.891225115738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46000.891225115738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46000.891225115738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46000.891225115738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46000.891225115738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46000.891225115738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46000.891225115738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46000.891225115738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46000.891225115738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46000.891225115738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46000.891225115738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46000.891225115738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46000.891225115738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46000.891225115738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46000.891225115738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46000.891225115738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46000.891225115738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46000.891225115738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46000.891225115738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46000.891225115738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46000.891225115738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46000.891225115738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46000.891225115738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46000.891225115738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46000.891225115738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46000.891225115738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46000.891225115738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46000.891225115738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46000.891225115738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46000.891225115738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46000.891225115738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46000.891225115738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46000.891225115738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46000.891225115738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46000.891225115738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46000.891225115738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46000.891225115738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46000.891225115738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46000.891225115738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46000.891225115738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46000.891225115738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46000.891225115738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46000.891225115738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46000.891225115738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46000.891225115738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46000.891225115738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46000.891225115738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46000.891225115738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46000.891225115738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46000.891225115738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46000.891225115738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46000.891225115738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46000.891225115738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46000.891225115738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46000.891225115738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46000.891225115738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46000.891225115738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46000.891225115738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46000.891225115738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46000.891225115738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46000.891225115738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46000.891225115738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46000.891225115738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46000.891225115738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46000.891225115738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46000.891225115738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46000.891225115738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46000.891225115738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46000.891225115738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46000.891225115738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46000.891225115738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46000.891225115738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46000.891225115738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46000.891225115738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46000.891225115738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46000.891225115738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46000.891225115738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46000.891225115738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46000.891225115738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46000.891225115738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46000.891225115738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46000.891225115738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46000.891225115738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46000.891225115738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46000.891225115738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46000.891225115738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46000.891225115738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46000.891225115738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46000.891225115738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46000.891225115738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46000.891225115738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46000.891225115738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46000.891225115738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46000.891225115738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46000.891225115738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46000.891225115738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46000.891225115738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46000.891225115738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46000.891225115738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46000.891225115738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46000.891225115738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46000.891225115738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46000.891225115738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46000.891225115738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46000.891225115738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46000.891225115738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46000.891225115738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46000.891225115738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46000.891225115738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46000.891225115738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46000.891225115738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46000.891225115738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46000.891225115738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46000.891225115738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46000.891225115738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46000.891225115738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46000.891225115738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46000.891225115738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46000.891225115738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46000.891225115738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46000.891225115738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46000.891225115738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46000.891225115738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46000.891225115738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46000.891225115738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46000.891225115738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46000.891225115738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46000.891225115738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46000.891225115738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46000.891225115738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46000.891225115738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46000.891225115738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46000.891225115738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46000.891225115738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46000.891225115738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46000.891225115738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46000.891225115738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46000.891225115738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46000.891225115738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46000.891225115738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46000.891225115738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46000.891225115738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46000.891225115738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46000.891225115738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46000.891225115738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46000.891225115738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46000.891225115738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46000.891225115738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46000.891225115738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46000.891225115738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46000.891225115738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46000.891225115738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46000.891225115738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46000.891225115738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46000.891225115738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46000.891225115738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46000.891225115738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46000.891225115738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46000.891225115738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46000.891225115738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46000.891225115738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46000.891225115738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46000.891225115738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46000.891225115738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46000.891225115738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46000.891225115738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46000.891225115738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46000.891225115738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46000.891225115738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46000.891225115738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46000.891225115738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46000.891225115738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46000.891225115738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46000.891225115738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46000.891225115738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46000.891225115738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46000.891225115738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46000.891225115738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46000.891225115738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46000.891225115738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46000.891225115738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46000.891225115738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46000.891225115738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46000.891225115738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46000.891225115738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46000.891225115738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46000.891225115738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46000.891225115738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46000.891225115738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46000.891225115738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46000.891225115738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46000.891225115738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46000.891225115738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46000.891225115738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46000.891225115738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46000.891225115738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46000.891225115738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46000.891225115738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46000.891225115738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46000.891225115738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46000.891225115738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46000.891225115738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46000.891225115738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46000.891225115738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46000.891225115738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46000.891225115738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46000.891225115738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46000.891225115738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46000.891225115738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46000.891225115738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46000.891225115738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46000.891225115738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46000.891225115738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46000.891225115738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46000.891225115738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46000.891225115738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46000.891225115738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46000.891225115738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46000.891225115738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46000.891225115738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46000.891225115738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46000.891225115738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46000.891225115738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46000.891225115738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46000.891225115738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46000.891225115738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46000.891225115738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46000.891225115738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46000.891225115738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46000.891225115738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46000.891225115738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46000.891225115738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46000.891225115738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46000.891225115738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46000.891225115738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46000.891225115738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46000.891225115738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46000.891225115738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46000.891225115738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46000.891225115738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46000.891225115738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46000.891225115738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46000.891225115738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46000.891225115738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46000.891225115738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46000.891225115738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46000.891225115738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46000.891225115738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46000.891225115738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46000.891225115738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46000.891225115738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46000.891225115738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46000.891225115738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46000.891225115738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46000.891225115738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46000.891225115738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46000.891225115738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46000.891225115738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46000.891225115738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46000.891225115738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46000.891225115738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46000.891225115738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46000.891225115738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46000.891225115738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46000.891225115738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46000.891225115738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46000.891225115738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46000.891225115738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46000.891225115738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46000.891225115738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46000.891225115738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46000.891225115738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46000.891225115738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46000.891225115738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46000.891225115738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46000.891225115738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46000.891225115738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46000.891225115738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46000.891225115738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46000.891225115738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46000.891225115738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46000.891225115738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46000.891225115738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46000.891225115738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46000.891225115738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46000.891225115738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46000.891225115738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46000.891225115738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46000.891225115738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46000.891225115738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46000.891225115738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46000.891225115738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46000.891225115738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46000.891225115738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46000.891225115738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46000.891225115738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46000.891225115738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46000.891225115738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46000.891225115738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46000.891225115738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46000.891225115738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46000.891225115738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46000.891225115738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46000.891225115738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46000.891225115738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46000.891225115738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46000.891225115738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46000.891225115738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46000.891225115738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46000.891225115738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46000.891225115738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46000.891225115738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46000.891225115738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46000.891225115738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46000.891225115738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46000.891225115738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46000.891225115738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46000.891225115738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46000.891225115738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46000.891225115738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46000.891225115738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46000.891225115738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46000.891225115738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46000.891225115738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46000.891225115738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46000.891225115738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46000.891225115738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46000.891225115738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46000.891225115738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46000.891225115738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46000.891225115738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46000.891225115738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46000.891225115738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46000.891225115738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46000.891225115738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46000.891225115738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46000.891225115738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46000.891225115738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46000.891225115738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46000.891225115738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46000.891225115738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46000.891225115738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46000.891225115738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46000.891225115738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46000.891225115738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46000.891225115738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46000.891225115738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46000.891225115738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46000.891225115738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46000.891225115738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46000.891225115738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46000.891225115738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46000.891225115738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46000.891225115738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46000.891225115738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46000.891225115738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46000.891225115738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46000.891225115738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46000.891225115738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46000.891225115738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46000.891225115738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46000.891225115738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46000.891225115738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46000.891225115738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46000.891225115738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46000.891225115738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46000.891225115738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46000.891225115738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46000.891225115738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46000.891225115738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46000.891225115738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46000.891225115738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46000.891225115738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46000.891225115738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46000.891225115738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46000.891225115738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46000.891225115738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46000.891225115738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46000.891225115738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46000.891225115738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46000.891225115738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46000.891225115738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46000.891225115738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46000.891225115738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46000.891225115738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46000.891225115738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46000.891225115738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46000.891225115738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46000.891225115738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46000.891225115738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46000.891225115738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46000.891225115738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46000.891225115738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46000.891225115738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46000.891225115738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46000.891225115738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46000.891225115738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46000.891225115738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46000.891225115738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46000.891225115738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46000.891225115738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46000.891225115738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46000.891225115738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46000.891225115738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46000.891225115738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46000.891225115738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46000.891225115738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46000.891225115738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46000.891225115738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46000.891225115738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46000.891225115738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46000.891225115738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46000.891225115738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46000.891225115738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46000.891225115738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46000.891225115738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46000.891225115738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46000.891225115738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46000.891225115738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46000.891225115738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46000.891225115738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46000.891225115738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46000.891225115738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46000.891225115738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46000.891225115738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46000.891225115738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46000.891225115738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46000.891225115738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46000.891225115738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46000.891225115738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46000.891225115738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46000.891225115738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46000.891225115738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46000.891225115738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46000.891225115738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46000.891225115738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46000.891225115738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46000.891225115738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46000.891225115738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46000.891225115738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46000.891225115738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46000.891225115738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46000.891225115738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46000.891225115738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46000.891225115738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46000.891225115738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46000.891225115738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46000.891225115738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46000.891225115738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46000.891225115738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46000.891225115738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46000.891225115738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46000.891225115738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46000.891225115738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46000.891225115738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46000.891225115738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46000.891225115738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46000.891225115738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46000.891225115738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46000.891225115738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46000.891225115738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46000.891225115738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46000.891225115738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46000.891225115738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46000.891225115738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46000.891225115738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46000.891225115738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46000.891225115738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46000.891225115738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46000.891225115738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46000.891225115738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46000.891225115738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46000.891225115738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46000.891225115738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46000.891225115738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46000.891225115738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46000.891225115738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46000.891225115738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46000.891225115738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46000.891225115738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46000.891225115738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46000.891225115738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46000.891225115738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46000.891225115738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46000.891225115738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46000.891225115738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46000.891225115738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46000.891225115738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46000.891225115738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46000.891225115738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46000.891225115738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46000.891225115738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46000.891225115738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46000.891225115738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46000.891225115738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46000.891225115738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46000.891225115738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46000.891225115738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46000.891225115738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46000.891225115738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46000.891225115738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46000.891225115738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46000.891225115738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46000.891225115738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46000.891225115738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46000.891225115738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46000.891225115738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46000.891225115738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46000.891225115738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46000.891225115738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46000.891225115738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46000.891225115738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46000.891225115738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46000.891225115738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46000.891225115738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46000.891225115738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46000.891225115738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46000.891225115738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46000.891225115738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46000.891225115738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46000.891225115738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46000.891225115738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46000.891225115738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46000.891225115738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46000.891225115738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46000.891225115738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46000.891225115738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46000.891225115738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46000.891225115738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46000.891225115738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46000.891225115738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46000.891225115738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46000.891225115738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46000.891225115738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46000.891225115738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46000.891225115738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46000.891225115738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46000.891225115738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46000.891225115738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46000.891225115738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46000.891225115738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46000.891225115738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46000.891225115738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46000.891225115738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46000.891225115738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46000.891225115738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46000.891225115738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46000.891225115738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46000.891225115738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46000.891225115738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46000.891225115738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46000.891225115738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46000.891225115738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46000.891225115738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46000.891225115738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46000.891225115738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46000.891225115738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46000.891225115738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46000.891225115738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46000.891225115738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46000.891225115738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46000.891225115738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46000.891225115738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46000.891225115738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46000.891225115738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46000.891225115738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46000.891225115738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46000.891225115738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46000.891225115738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46000.891225115738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46000.891225115738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46000.891225115738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46000.891225115738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46000.891225115738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46000.891225115738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46000.891225115738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46000.891225115738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46000.891225115738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46000.891225115738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46000.891225115738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46000.891225115738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46000.891225115738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46000.891225115738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46000.891225115738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46000.891225115738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46000.891225115738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46000.891225115738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46000.891225115738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46000.891225115738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46000.891225115738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46000.891225115738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46000.891225115738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46000.891225115738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46000.891225115738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46000.891225115738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46000.891225115738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46000.891225115738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46000.891225115738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46000.891225115738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46000.891225115738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46000.891225115738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46000.891225115738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46000.891225115738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46000.891225115738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46000.891225115738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46000.891225115738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46000.891225115738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46000.891225115738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46000.891225115738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46000.891225115738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46000.891225115738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46000.891225115738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46000.891225115738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46000.891225115738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46000.891225115738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46000.891225115738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46000.891225115738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46000.891225115738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46000.891225115738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46000.891225115738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46000.891225115738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46000.891225115738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46000.891225115738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46000.891225115738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46000.891225115738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46000.891225115738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46000.891225115738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46000.891225115738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46000.891225115738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46000.891225115738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46000.891225115738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46000.891225115738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46000.891225115738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46000.891225115738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46000.891225115738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46000.891225115738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46000.891225115738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46000.891225115738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46000.891225115738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46000.891225115738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46000.891225115738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46000.891225115738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46000.891225115738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46000.891225115738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46000.891225115738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46000.891225115738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46000.891225115738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46000.891225115738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46000.891225115738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46000.891225115738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46000.891225115738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46000.891225115738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46000.891225115738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46000.891225115738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46000.891225115738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46000.891225115738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46000.891225115738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46000.891225115738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46000.891225115738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46000.891225115738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46000.891225115738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46000.891225115738</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tabSelected="1" workbookViewId="0">
      <selection activeCell="A12" sqref="A12:X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297.41050752314186</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2.0970812500017928</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46000.891224768522</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59" ca="1" si="1">IFERROR(NOW()-F5,"")</f>
        <v>0.57299560185492737</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39125</v>
      </c>
      <c r="B6" s="107" t="str">
        <f>IFERROR(VLOOKUP(D6,DB!A:K,11,0),"")</f>
        <v>R4</v>
      </c>
      <c r="C6" s="89">
        <v>1</v>
      </c>
      <c r="D6" s="87" t="s">
        <v>38768</v>
      </c>
      <c r="E6" s="90" t="s">
        <v>39106</v>
      </c>
      <c r="F6" s="91"/>
      <c r="G6" s="92">
        <f t="shared" ca="1" si="1"/>
        <v>46000.891224999999</v>
      </c>
      <c r="H6" s="91">
        <v>46000.708333333336</v>
      </c>
      <c r="I6" s="107" t="str">
        <f>IFERROR(VLOOKUP(D6,DB!A:F,6,0),"")</f>
        <v>Sceco</v>
      </c>
      <c r="J6" s="107" t="str">
        <f>IFERROR(VLOOKUP(D6,DB!A:G,7,0),"")</f>
        <v>Dead</v>
      </c>
      <c r="K6" s="93" t="s">
        <v>39129</v>
      </c>
      <c r="L6" s="87" t="str">
        <f>IFERROR(VLOOKUP(D6,DB!A:I,9,0),"")</f>
        <v>Latis</v>
      </c>
    </row>
    <row r="7" spans="1:16" ht="15" customHeight="1">
      <c r="A7" s="107" t="s">
        <v>39125</v>
      </c>
      <c r="B7" s="107" t="str">
        <f>IFERROR(VLOOKUP(D7,DB!A:K,11,0),"")</f>
        <v>R4</v>
      </c>
      <c r="C7" s="89">
        <v>1</v>
      </c>
      <c r="D7" s="87" t="s">
        <v>30039</v>
      </c>
      <c r="E7" s="90" t="s">
        <v>39106</v>
      </c>
      <c r="F7" s="91"/>
      <c r="G7" s="92">
        <f t="shared" ca="1" si="1"/>
        <v>46000.891224999999</v>
      </c>
      <c r="H7" s="91">
        <v>46000.703472222223</v>
      </c>
      <c r="I7" s="107" t="str">
        <f>IFERROR(VLOOKUP(D7,DB!A:F,6,0),"")</f>
        <v>SCECO</v>
      </c>
      <c r="J7" s="107" t="str">
        <f>IFERROR(VLOOKUP(D7,DB!A:G,7,0),"")</f>
        <v>Good</v>
      </c>
      <c r="K7" s="93" t="s">
        <v>39129</v>
      </c>
      <c r="L7" s="87" t="str">
        <f>IFERROR(VLOOKUP(D7,DB!A:I,9,0),"")</f>
        <v>Latis</v>
      </c>
    </row>
    <row r="8" spans="1:16" ht="15" customHeight="1">
      <c r="A8" s="107" t="s">
        <v>39125</v>
      </c>
      <c r="B8" s="107" t="str">
        <f>IFERROR(VLOOKUP(D8,DB!A:K,11,0),"")</f>
        <v>R4</v>
      </c>
      <c r="C8" s="89">
        <v>2</v>
      </c>
      <c r="D8" s="87" t="s">
        <v>29859</v>
      </c>
      <c r="E8" s="90" t="s">
        <v>39106</v>
      </c>
      <c r="F8" s="91"/>
      <c r="G8" s="92">
        <f t="shared" ca="1" si="1"/>
        <v>46000.891224999999</v>
      </c>
      <c r="H8" s="91">
        <v>46000.696527777778</v>
      </c>
      <c r="I8" s="107" t="str">
        <f>IFERROR(VLOOKUP(D8,DB!A:F,6,0),"")</f>
        <v>SCECO</v>
      </c>
      <c r="J8" s="107" t="str">
        <f>IFERROR(VLOOKUP(D8,DB!A:G,7,0),"")</f>
        <v>In progress</v>
      </c>
      <c r="K8" s="93" t="s">
        <v>39129</v>
      </c>
      <c r="L8" s="87" t="str">
        <f>IFERROR(VLOOKUP(D8,DB!A:I,9,0),"")</f>
        <v>Latis</v>
      </c>
    </row>
    <row r="9" spans="1:16" ht="15" customHeight="1">
      <c r="A9" s="107" t="s">
        <v>39125</v>
      </c>
      <c r="B9" s="107" t="str">
        <f>IFERROR(VLOOKUP(D9,DB!A:K,11,0),"")</f>
        <v>R4</v>
      </c>
      <c r="C9" s="89">
        <v>1</v>
      </c>
      <c r="D9" s="87" t="s">
        <v>36539</v>
      </c>
      <c r="E9" s="90" t="s">
        <v>39106</v>
      </c>
      <c r="F9" s="91"/>
      <c r="G9" s="92">
        <f t="shared" ca="1" si="1"/>
        <v>46000.891224999999</v>
      </c>
      <c r="H9" s="91">
        <v>46000.68472222222</v>
      </c>
      <c r="I9" s="107" t="str">
        <f>IFERROR(VLOOKUP(D9,DB!A:F,6,0),"")</f>
        <v>Generator-SG</v>
      </c>
      <c r="J9" s="107" t="str">
        <f>IFERROR(VLOOKUP(D9,DB!A:G,7,0),"")</f>
        <v>NA</v>
      </c>
      <c r="K9" s="93" t="s">
        <v>39130</v>
      </c>
      <c r="L9" s="87" t="str">
        <f>IFERROR(VLOOKUP(D9,DB!A:I,9,0),"")</f>
        <v>Latis</v>
      </c>
    </row>
    <row r="10" spans="1:16" ht="15" customHeight="1">
      <c r="A10" s="107" t="s">
        <v>39125</v>
      </c>
      <c r="B10" s="107" t="str">
        <f>IFERROR(VLOOKUP(D10,DB!A:K,11,0),"")</f>
        <v>R4</v>
      </c>
      <c r="C10" s="89">
        <v>1</v>
      </c>
      <c r="D10" s="87" t="s">
        <v>37766</v>
      </c>
      <c r="E10" s="90" t="s">
        <v>39106</v>
      </c>
      <c r="F10" s="91"/>
      <c r="G10" s="92">
        <f t="shared" ca="1" si="1"/>
        <v>46000.891224999999</v>
      </c>
      <c r="H10" s="91">
        <v>46000.609027777777</v>
      </c>
      <c r="I10" s="107" t="str">
        <f>IFERROR(VLOOKUP(D10,DB!A:F,6,0),"")</f>
        <v>SCECO</v>
      </c>
      <c r="J10" s="107" t="str">
        <f>IFERROR(VLOOKUP(D10,DB!A:G,7,0),"")</f>
        <v>Dead</v>
      </c>
      <c r="K10" s="93" t="s">
        <v>39129</v>
      </c>
      <c r="L10" s="87" t="str">
        <f>IFERROR(VLOOKUP(D10,DB!A:I,9,0),"")</f>
        <v>Latis</v>
      </c>
    </row>
    <row r="11" spans="1:16" ht="15" customHeight="1">
      <c r="A11" s="107" t="s">
        <v>39125</v>
      </c>
      <c r="B11" s="107" t="str">
        <f>IFERROR(VLOOKUP(D11,DB!A:K,11,0),"")</f>
        <v>R4</v>
      </c>
      <c r="C11" s="89">
        <v>1</v>
      </c>
      <c r="D11" s="87" t="s">
        <v>30313</v>
      </c>
      <c r="E11" s="90" t="s">
        <v>39106</v>
      </c>
      <c r="F11" s="91"/>
      <c r="G11" s="92">
        <f t="shared" ca="1" si="1"/>
        <v>46000.891224999999</v>
      </c>
      <c r="H11" s="91">
        <v>46000.575694444444</v>
      </c>
      <c r="I11" s="107" t="str">
        <f>IFERROR(VLOOKUP(D11,DB!A:F,6,0),"")</f>
        <v>SCECO</v>
      </c>
      <c r="J11" s="107" t="str">
        <f>IFERROR(VLOOKUP(D11,DB!A:G,7,0),"")</f>
        <v>Dead</v>
      </c>
      <c r="K11" s="93" t="s">
        <v>39129</v>
      </c>
      <c r="L11" s="87" t="str">
        <f>IFERROR(VLOOKUP(D11,DB!A:I,9,0),"")</f>
        <v>Latis</v>
      </c>
    </row>
    <row r="12" spans="1:16" ht="15" customHeight="1">
      <c r="A12" s="107" t="s">
        <v>39125</v>
      </c>
      <c r="B12" s="107" t="str">
        <f>IFERROR(VLOOKUP(D12,DB!A:K,11,0),"")</f>
        <v>R4</v>
      </c>
      <c r="C12" s="89">
        <v>1</v>
      </c>
      <c r="D12" s="87" t="s">
        <v>37521</v>
      </c>
      <c r="E12" s="90" t="s">
        <v>39106</v>
      </c>
      <c r="F12" s="91"/>
      <c r="G12" s="92">
        <f t="shared" ca="1" si="1"/>
        <v>46000.891224999999</v>
      </c>
      <c r="H12" s="91">
        <v>46000.566666666666</v>
      </c>
      <c r="I12" s="107" t="str">
        <f>IFERROR(VLOOKUP(D12,DB!A:F,6,0),"")</f>
        <v>SCECO</v>
      </c>
      <c r="J12" s="107" t="str">
        <f>IFERROR(VLOOKUP(D12,DB!A:G,7,0),"")</f>
        <v>Dead</v>
      </c>
      <c r="K12" s="93" t="s">
        <v>39129</v>
      </c>
      <c r="L12" s="87" t="str">
        <f>IFERROR(VLOOKUP(D12,DB!A:I,9,0),"")</f>
        <v>Latis</v>
      </c>
    </row>
    <row r="13" spans="1:16" ht="15" customHeight="1">
      <c r="A13" s="107" t="s">
        <v>39125</v>
      </c>
      <c r="B13" s="107" t="str">
        <f>IFERROR(VLOOKUP(D13,DB!A:K,11,0),"")</f>
        <v>R4</v>
      </c>
      <c r="C13" s="89">
        <v>1</v>
      </c>
      <c r="D13" s="87" t="s">
        <v>37607</v>
      </c>
      <c r="E13" s="90" t="s">
        <v>39106</v>
      </c>
      <c r="F13" s="91"/>
      <c r="G13" s="92">
        <f t="shared" ca="1" si="1"/>
        <v>46000.891224999999</v>
      </c>
      <c r="H13" s="91">
        <v>46000.55972222222</v>
      </c>
      <c r="I13" s="107" t="str">
        <f>IFERROR(VLOOKUP(D13,DB!A:F,6,0),"")</f>
        <v>SCECO</v>
      </c>
      <c r="J13" s="107" t="str">
        <f>IFERROR(VLOOKUP(D13,DB!A:G,7,0),"")</f>
        <v>Dead</v>
      </c>
      <c r="K13" s="93" t="s">
        <v>39129</v>
      </c>
      <c r="L13" s="87" t="str">
        <f>IFERROR(VLOOKUP(D13,DB!A:I,9,0),"")</f>
        <v>Latis</v>
      </c>
    </row>
    <row r="14" spans="1:16" ht="15" customHeight="1">
      <c r="A14" s="107" t="s">
        <v>39125</v>
      </c>
      <c r="B14" s="107" t="str">
        <f>IFERROR(VLOOKUP(D14,DB!A:K,11,0),"")</f>
        <v>R4</v>
      </c>
      <c r="C14" s="89">
        <v>1</v>
      </c>
      <c r="D14" s="87" t="s">
        <v>36984</v>
      </c>
      <c r="E14" s="90" t="s">
        <v>39106</v>
      </c>
      <c r="F14" s="91"/>
      <c r="G14" s="92">
        <f t="shared" ca="1" si="1"/>
        <v>46000.891224999999</v>
      </c>
      <c r="H14" s="91">
        <v>46000.558333333334</v>
      </c>
      <c r="I14" s="107" t="str">
        <f>IFERROR(VLOOKUP(D14,DB!A:F,6,0),"")</f>
        <v>SCECO</v>
      </c>
      <c r="J14" s="107" t="str">
        <f>IFERROR(VLOOKUP(D14,DB!A:G,7,0),"")</f>
        <v>Vandalized+Dead</v>
      </c>
      <c r="K14" s="93" t="s">
        <v>39129</v>
      </c>
      <c r="L14" s="87" t="str">
        <f>IFERROR(VLOOKUP(D14,DB!A:I,9,0),"")</f>
        <v>Latis</v>
      </c>
    </row>
    <row r="15" spans="1:16" ht="15" customHeight="1">
      <c r="A15" s="107" t="s">
        <v>39125</v>
      </c>
      <c r="B15" s="107" t="str">
        <f>IFERROR(VLOOKUP(D15,DB!A:K,11,0),"")</f>
        <v>R4</v>
      </c>
      <c r="C15" s="89">
        <v>1</v>
      </c>
      <c r="D15" s="87" t="s">
        <v>37595</v>
      </c>
      <c r="E15" s="90" t="s">
        <v>39106</v>
      </c>
      <c r="F15" s="91"/>
      <c r="G15" s="92">
        <f t="shared" ca="1" si="1"/>
        <v>46000.891224999999</v>
      </c>
      <c r="H15" s="91">
        <v>46000.553472222222</v>
      </c>
      <c r="I15" s="107" t="str">
        <f>IFERROR(VLOOKUP(D15,DB!A:F,6,0),"")</f>
        <v>SCECO</v>
      </c>
      <c r="J15" s="107" t="str">
        <f>IFERROR(VLOOKUP(D15,DB!A:G,7,0),"")</f>
        <v>Dead</v>
      </c>
      <c r="K15" s="93" t="s">
        <v>39129</v>
      </c>
      <c r="L15" s="87" t="str">
        <f>IFERROR(VLOOKUP(D15,DB!A:I,9,0),"")</f>
        <v>Latis</v>
      </c>
    </row>
    <row r="16" spans="1:16" ht="30.75">
      <c r="A16" s="107" t="s">
        <v>39125</v>
      </c>
      <c r="B16" s="107" t="str">
        <f>IFERROR(VLOOKUP(D16,DB!A:K,11,0),"")</f>
        <v>R4</v>
      </c>
      <c r="C16" s="89">
        <v>3</v>
      </c>
      <c r="D16" s="87" t="s">
        <v>35971</v>
      </c>
      <c r="E16" s="90" t="s">
        <v>39106</v>
      </c>
      <c r="F16" s="91"/>
      <c r="G16" s="92">
        <f t="shared" ca="1" si="1"/>
        <v>46000.891224999999</v>
      </c>
      <c r="H16" s="91">
        <v>46000.54583333333</v>
      </c>
      <c r="I16" s="107" t="str">
        <f>IFERROR(VLOOKUP(D16,DB!A:F,6,0),"")</f>
        <v>SCECO</v>
      </c>
      <c r="J16" s="107" t="str">
        <f>IFERROR(VLOOKUP(D16,DB!A:G,7,0),"")</f>
        <v>Dead+Good</v>
      </c>
      <c r="K16" s="93" t="s">
        <v>39131</v>
      </c>
      <c r="L16" s="87" t="str">
        <f>IFERROR(VLOOKUP(D16,DB!A:I,9,0),"")</f>
        <v>Latis</v>
      </c>
    </row>
    <row r="17" spans="1:12" ht="15" customHeight="1">
      <c r="A17" s="107" t="s">
        <v>39125</v>
      </c>
      <c r="B17" s="107" t="str">
        <f>IFERROR(VLOOKUP(D17,DB!A:K,11,0),"")</f>
        <v>R4</v>
      </c>
      <c r="C17" s="89">
        <v>1</v>
      </c>
      <c r="D17" s="87" t="s">
        <v>30637</v>
      </c>
      <c r="E17" s="90" t="s">
        <v>39106</v>
      </c>
      <c r="F17" s="91"/>
      <c r="G17" s="92">
        <f t="shared" ca="1" si="1"/>
        <v>46000.891224999999</v>
      </c>
      <c r="H17" s="91">
        <v>46000.538888888892</v>
      </c>
      <c r="I17" s="107" t="str">
        <f>IFERROR(VLOOKUP(D17,DB!A:F,6,0),"")</f>
        <v>SCECO</v>
      </c>
      <c r="J17" s="107" t="str">
        <f>IFERROR(VLOOKUP(D17,DB!A:G,7,0),"")</f>
        <v>Dead</v>
      </c>
      <c r="K17" s="93" t="s">
        <v>39132</v>
      </c>
      <c r="L17" s="87" t="str">
        <f>IFERROR(VLOOKUP(D17,DB!A:I,9,0),"")</f>
        <v>Latis</v>
      </c>
    </row>
    <row r="18" spans="1:12" ht="15" customHeight="1">
      <c r="A18" s="107" t="s">
        <v>39125</v>
      </c>
      <c r="B18" s="107" t="str">
        <f>IFERROR(VLOOKUP(D18,DB!A:K,11,0),"")</f>
        <v>R4</v>
      </c>
      <c r="C18" s="89">
        <v>2</v>
      </c>
      <c r="D18" s="87" t="s">
        <v>37119</v>
      </c>
      <c r="E18" s="90" t="s">
        <v>39106</v>
      </c>
      <c r="F18" s="91"/>
      <c r="G18" s="92">
        <f t="shared" ca="1" si="1"/>
        <v>46000.891224999999</v>
      </c>
      <c r="H18" s="91">
        <v>46000.529861111114</v>
      </c>
      <c r="I18" s="107" t="str">
        <f>IFERROR(VLOOKUP(D18,DB!A:F,6,0),"")</f>
        <v>SCECO</v>
      </c>
      <c r="J18" s="107" t="str">
        <f>IFERROR(VLOOKUP(D18,DB!A:G,7,0),"")</f>
        <v>Weak</v>
      </c>
      <c r="K18" s="93" t="s">
        <v>39129</v>
      </c>
      <c r="L18" s="87" t="str">
        <f>IFERROR(VLOOKUP(D18,DB!A:I,9,0),"")</f>
        <v>Latis</v>
      </c>
    </row>
    <row r="19" spans="1:12" ht="15" customHeight="1">
      <c r="A19" s="107" t="s">
        <v>39125</v>
      </c>
      <c r="B19" s="107" t="str">
        <f>IFERROR(VLOOKUP(D19,DB!A:K,11,0),"")</f>
        <v>R4</v>
      </c>
      <c r="C19" s="89">
        <v>1</v>
      </c>
      <c r="D19" s="87" t="s">
        <v>37781</v>
      </c>
      <c r="E19" s="90" t="s">
        <v>39106</v>
      </c>
      <c r="F19" s="91"/>
      <c r="G19" s="92">
        <f t="shared" ca="1" si="1"/>
        <v>46000.891224999999</v>
      </c>
      <c r="H19" s="91">
        <v>46000.493750000001</v>
      </c>
      <c r="I19" s="107" t="str">
        <f>IFERROR(VLOOKUP(D19,DB!A:F,6,0),"")</f>
        <v>SCECO</v>
      </c>
      <c r="J19" s="107" t="str">
        <f>IFERROR(VLOOKUP(D19,DB!A:G,7,0),"")</f>
        <v>Dead+Dead</v>
      </c>
      <c r="K19" s="93" t="s">
        <v>39129</v>
      </c>
      <c r="L19" s="87" t="str">
        <f>IFERROR(VLOOKUP(D19,DB!A:I,9,0),"")</f>
        <v>Latis</v>
      </c>
    </row>
    <row r="20" spans="1:12" ht="15" customHeight="1">
      <c r="A20" s="107" t="s">
        <v>39125</v>
      </c>
      <c r="B20" s="107" t="str">
        <f>IFERROR(VLOOKUP(D20,DB!A:K,11,0),"")</f>
        <v>R4</v>
      </c>
      <c r="C20" s="89">
        <v>1</v>
      </c>
      <c r="D20" s="87" t="s">
        <v>29641</v>
      </c>
      <c r="E20" s="90" t="s">
        <v>39106</v>
      </c>
      <c r="F20" s="91"/>
      <c r="G20" s="92">
        <f t="shared" ca="1" si="1"/>
        <v>46000.891224999999</v>
      </c>
      <c r="H20" s="91">
        <v>46000.455555555556</v>
      </c>
      <c r="I20" s="107" t="str">
        <f>IFERROR(VLOOKUP(D20,DB!A:F,6,0),"")</f>
        <v>SCECO</v>
      </c>
      <c r="J20" s="107" t="str">
        <f>IFERROR(VLOOKUP(D20,DB!A:G,7,0),"")</f>
        <v>Vandalized</v>
      </c>
      <c r="K20" s="93" t="s">
        <v>39129</v>
      </c>
      <c r="L20" s="87" t="str">
        <f>IFERROR(VLOOKUP(D20,DB!A:I,9,0),"")</f>
        <v>Latis</v>
      </c>
    </row>
    <row r="21" spans="1:12" ht="15" customHeight="1">
      <c r="A21" s="107" t="s">
        <v>39125</v>
      </c>
      <c r="B21" s="107" t="str">
        <f>IFERROR(VLOOKUP(D21,DB!A:K,11,0),"")</f>
        <v>R4</v>
      </c>
      <c r="C21" s="89">
        <v>1</v>
      </c>
      <c r="D21" s="87" t="s">
        <v>30121</v>
      </c>
      <c r="E21" s="90" t="s">
        <v>39106</v>
      </c>
      <c r="F21" s="91"/>
      <c r="G21" s="92">
        <f t="shared" ca="1" si="1"/>
        <v>46000.891224999999</v>
      </c>
      <c r="H21" s="91">
        <v>46000.445138888892</v>
      </c>
      <c r="I21" s="107" t="str">
        <f>IFERROR(VLOOKUP(D21,DB!A:F,6,0),"")</f>
        <v>SCECO</v>
      </c>
      <c r="J21" s="107" t="str">
        <f>IFERROR(VLOOKUP(D21,DB!A:G,7,0),"")</f>
        <v>Weak</v>
      </c>
      <c r="K21" s="93" t="s">
        <v>39129</v>
      </c>
      <c r="L21" s="87" t="str">
        <f>IFERROR(VLOOKUP(D21,DB!A:I,9,0),"")</f>
        <v>Latis</v>
      </c>
    </row>
    <row r="22" spans="1:12" ht="15" customHeight="1">
      <c r="A22" s="107" t="s">
        <v>39125</v>
      </c>
      <c r="B22" s="107" t="str">
        <f>IFERROR(VLOOKUP(D22,DB!A:K,11,0),"")</f>
        <v>R4</v>
      </c>
      <c r="C22" s="89">
        <v>1</v>
      </c>
      <c r="D22" s="87" t="s">
        <v>37399</v>
      </c>
      <c r="E22" s="90" t="s">
        <v>39106</v>
      </c>
      <c r="F22" s="91"/>
      <c r="G22" s="92">
        <f t="shared" ca="1" si="1"/>
        <v>46000.891224999999</v>
      </c>
      <c r="H22" s="91">
        <v>46000.444444444445</v>
      </c>
      <c r="I22" s="107" t="str">
        <f>IFERROR(VLOOKUP(D22,DB!A:F,6,0),"")</f>
        <v>SCECO</v>
      </c>
      <c r="J22" s="107" t="str">
        <f>IFERROR(VLOOKUP(D22,DB!A:G,7,0),"")</f>
        <v>Vandalized+Vandalized</v>
      </c>
      <c r="K22" s="93" t="s">
        <v>39129</v>
      </c>
      <c r="L22" s="87" t="str">
        <f>IFERROR(VLOOKUP(D22,DB!A:I,9,0),"")</f>
        <v>Latis</v>
      </c>
    </row>
    <row r="23" spans="1:12" ht="15" customHeight="1">
      <c r="A23" s="107" t="s">
        <v>39125</v>
      </c>
      <c r="B23" s="107" t="str">
        <f>IFERROR(VLOOKUP(D23,DB!A:K,11,0),"")</f>
        <v>R4</v>
      </c>
      <c r="C23" s="89">
        <v>1</v>
      </c>
      <c r="D23" s="87" t="s">
        <v>35950</v>
      </c>
      <c r="E23" s="90" t="s">
        <v>39106</v>
      </c>
      <c r="F23" s="91"/>
      <c r="G23" s="92">
        <f t="shared" ca="1" si="1"/>
        <v>46000.891224999999</v>
      </c>
      <c r="H23" s="91">
        <v>46000.472222222219</v>
      </c>
      <c r="I23" s="107" t="str">
        <f>IFERROR(VLOOKUP(D23,DB!A:F,6,0),"")</f>
        <v>SCECO</v>
      </c>
      <c r="J23" s="107" t="str">
        <f>IFERROR(VLOOKUP(D23,DB!A:G,7,0),"")</f>
        <v>Dead</v>
      </c>
      <c r="K23" s="93" t="s">
        <v>39129</v>
      </c>
      <c r="L23" s="87" t="str">
        <f>IFERROR(VLOOKUP(D23,DB!A:I,9,0),"")</f>
        <v>Latis</v>
      </c>
    </row>
    <row r="24" spans="1:12" ht="15" customHeight="1">
      <c r="A24" s="107" t="s">
        <v>39125</v>
      </c>
      <c r="B24" s="107" t="str">
        <f>IFERROR(VLOOKUP(D24,DB!A:K,11,0),"")</f>
        <v>R4</v>
      </c>
      <c r="C24" s="89">
        <v>1</v>
      </c>
      <c r="D24" s="87" t="s">
        <v>36495</v>
      </c>
      <c r="E24" s="90" t="s">
        <v>39106</v>
      </c>
      <c r="F24" s="91"/>
      <c r="G24" s="92">
        <f t="shared" ca="1" si="1"/>
        <v>46000.891224999999</v>
      </c>
      <c r="H24" s="91">
        <v>46000.411111111112</v>
      </c>
      <c r="I24" s="107" t="str">
        <f>IFERROR(VLOOKUP(D24,DB!A:F,6,0),"")</f>
        <v>Generator-SG</v>
      </c>
      <c r="J24" s="107" t="str">
        <f>IFERROR(VLOOKUP(D24,DB!A:G,7,0),"")</f>
        <v>No BB Shifted</v>
      </c>
      <c r="K24" s="93" t="s">
        <v>39128</v>
      </c>
      <c r="L24" s="87" t="str">
        <f>IFERROR(VLOOKUP(D24,DB!A:I,9,0),"")</f>
        <v>Latis</v>
      </c>
    </row>
    <row r="25" spans="1:12" ht="15" customHeight="1">
      <c r="A25" s="107"/>
      <c r="B25" s="107" t="str">
        <f>IFERROR(VLOOKUP(D25,DB!A:K,11,0),"")</f>
        <v/>
      </c>
      <c r="C25" s="89"/>
      <c r="D25" s="87"/>
      <c r="E25" s="90"/>
      <c r="F25" s="91"/>
      <c r="G25" s="92">
        <f t="shared" ca="1" si="1"/>
        <v>46000.891225115738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46000.891225115738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46000.891225115738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46000.891225115738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46000.891225115738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46000.891225115738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46000.891225115738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46000.891225115738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46000.891225115738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46000.891225115738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46000.891225115738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46000.891225115738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46000.891225115738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46000.891225115738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46000.891225115738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46000.891225115738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46000.891225115738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46000.891225115738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46000.891225115738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46000.891225115738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46000.891225115738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46000.891225115738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46000.891225115738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46000.891225115738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46000.891225115738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46000.891225115738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46000.891225115738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46000.891225115738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46000.891225115738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46000.891225115738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46000.891225115738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46000.891225115738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46000.891225115738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46000.891225115738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46000.891225115738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ref="G60:G105" ca="1" si="2">IFERROR(NOW()-F60,"")</f>
        <v>46000.891225115738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46000.891225115738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46000.891225115738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46000.891225115738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46000.891225115738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46000.891225115738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46000.891225115738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46000.891225115738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46000.891225115738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46000.891225115738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46000.891225115738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46000.891225115738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46000.891225115738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46000.891225115738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46000.891225115738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46000.891225115738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46000.891225115738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46000.891225115738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46000.891225115738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46000.891225115738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46000.891225115738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46000.891225115738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46000.891225115738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46000.891225115738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46000.891225115738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46000.891225115738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46000.891225115738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46000.891225115738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46000.891225115738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46000.891225115738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46000.891225115738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46000.891225115738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46000.891225115738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46000.891225115738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46000.891225115738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46000.891225115738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46000.891225115738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46000.891225115738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46000.891225115738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46000.891225115738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46000.891225115738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46000.891225115738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46000.891225115738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46000.891225115738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46000.891225115738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46000.891225115738</v>
      </c>
      <c r="H105" s="91"/>
      <c r="I105" s="107" t="str">
        <f>IFERROR(VLOOKUP(D105,DB!A:F,6,0),"")</f>
        <v/>
      </c>
      <c r="J105" s="107" t="str">
        <f>IFERROR(VLOOKUP(D105,DB!A:G,7,0),"")</f>
        <v/>
      </c>
      <c r="K105" s="93"/>
      <c r="L105" s="87" t="str">
        <f>IFERROR(VLOOKUP(D105,DB!A:I,9,0),"")</f>
        <v/>
      </c>
    </row>
  </sheetData>
  <dataValidations count="2">
    <dataValidation allowBlank="1" showInputMessage="1" showErrorMessage="1" sqref="E1" xr:uid="{A4F81451-56CC-4543-9497-104C4E44EE4B}"/>
    <dataValidation type="list" allowBlank="1" showInputMessage="1" showErrorMessage="1" sqref="E2:E1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109.05916493054974</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74.702347800921416</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52.230114004625648</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19.51792615740851</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3.783736342593329</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2</v>
      </c>
      <c r="D7" s="100" t="s">
        <v>35622</v>
      </c>
      <c r="E7" s="37" t="s">
        <v>39106</v>
      </c>
      <c r="F7" s="38">
        <v>46000.822106481479</v>
      </c>
      <c r="G7" s="131">
        <f ca="1">IFERROR(NOW()-F7,"")</f>
        <v>6.9118287043238524E-2</v>
      </c>
      <c r="H7" s="38">
        <v>46000.816284722219</v>
      </c>
      <c r="I7" s="37" t="str">
        <f>IFERROR(VLOOKUP(D7,DB!A:F,6,0),"")</f>
        <v>Generator-SG</v>
      </c>
      <c r="J7" s="37" t="str">
        <f>IFERROR(VLOOKUP(D7,DB!A:G,7,0),"")</f>
        <v>Vandalized</v>
      </c>
      <c r="K7" s="37" t="s">
        <v>39144</v>
      </c>
      <c r="L7" s="37" t="str">
        <f>IFERROR(VLOOKUP(D7,DB!A:I,9,0),"")</f>
        <v>Latis</v>
      </c>
    </row>
    <row r="8" spans="1:13">
      <c r="A8" s="37"/>
      <c r="B8" s="37" t="str">
        <f>IFERROR(VLOOKUP(D8,DB!A:K,11,0),"")</f>
        <v/>
      </c>
      <c r="C8" s="37"/>
      <c r="D8" s="153"/>
      <c r="E8" s="37"/>
      <c r="F8" s="38"/>
      <c r="G8" s="131">
        <f ca="1">IFERROR(NOW()-F8,"")</f>
        <v>46000.891224768522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46000.891224768522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46000.891224768522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46000.891224768522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46000.891224768522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46000.891224768522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46000.891224768522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46000.891224768522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46000.891224768522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46000.891224768522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46000.891224768522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46000.891224768522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46000.891224768522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46000.891224768522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46000.891224768522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46000.891224768522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46000.891224768522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46000.891224768522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46000.891224768522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46000.891224768522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46000.891224768522</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7"/>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29574</v>
      </c>
      <c r="E2" s="138" t="s">
        <v>39106</v>
      </c>
      <c r="F2" s="117">
        <v>46000.749814814815</v>
      </c>
      <c r="G2" s="72">
        <f t="shared" ref="G2:G11" ca="1" si="0">IFERROR(NOW()-F2,"-")</f>
        <v>0.1414099537068978</v>
      </c>
      <c r="H2" s="117">
        <v>46000.74428240741</v>
      </c>
      <c r="I2" s="115" t="str">
        <f>IFERROR(VLOOKUP(D2,DB!A:F,6,0),"")</f>
        <v>SCECO</v>
      </c>
      <c r="J2" s="115" t="str">
        <f>IFERROR(VLOOKUP(D2,DB!A:G,7,0),"")</f>
        <v>Vandalized</v>
      </c>
      <c r="K2" s="118" t="s">
        <v>39146</v>
      </c>
      <c r="L2" s="133" t="str">
        <f>IFERROR(VLOOKUP(D2,DB!A:I,9,0),"")</f>
        <v>Latis</v>
      </c>
    </row>
    <row r="3" spans="1:16382" ht="31.5" customHeight="1">
      <c r="A3" s="114" t="s">
        <v>39147</v>
      </c>
      <c r="B3" s="115" t="str">
        <f>IFERROR(VLOOKUP(D3,DB!A:K,11,0),"")</f>
        <v>R6</v>
      </c>
      <c r="C3" s="116">
        <v>2</v>
      </c>
      <c r="D3" s="115" t="s">
        <v>39042</v>
      </c>
      <c r="E3" s="138" t="s">
        <v>39106</v>
      </c>
      <c r="F3" s="117">
        <v>46000.808553240742</v>
      </c>
      <c r="G3" s="72">
        <f t="shared" ca="1" si="0"/>
        <v>8.267152777989395E-2</v>
      </c>
      <c r="H3" s="117">
        <v>46000.762835648151</v>
      </c>
      <c r="I3" s="115" t="str">
        <f>IFERROR(VLOOKUP(D3,DB!A:F,6,0),"")</f>
        <v>SCECO</v>
      </c>
      <c r="J3" s="115" t="str">
        <f>IFERROR(VLOOKUP(D3,DB!A:G,7,0),"")</f>
        <v>Dead</v>
      </c>
      <c r="K3" s="118" t="s">
        <v>39148</v>
      </c>
      <c r="L3" s="133" t="str">
        <f>IFERROR(VLOOKUP(D3,DB!A:I,9,0),"")</f>
        <v>Latis</v>
      </c>
    </row>
    <row r="4" spans="1:16382" ht="31.5" customHeight="1">
      <c r="A4" s="114"/>
      <c r="B4" s="115" t="str">
        <f>IFERROR(VLOOKUP(D4,DB!A:K,11,0),"")</f>
        <v/>
      </c>
      <c r="C4" s="116"/>
      <c r="D4" s="115"/>
      <c r="E4" s="138"/>
      <c r="F4" s="117"/>
      <c r="G4" s="72">
        <f t="shared" ca="1" si="0"/>
        <v>46000.891224768522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46000.891224768522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46000.891224768522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46000.891224768522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46000.891224768522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46000.891224768522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46000.891224768522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46000.891224768522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ref="G12:G75" ca="1" si="1">IFERROR(NOW()-F12,"-")</f>
        <v>46000.891224768522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46000.891224768522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46000.891224768522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46000.891224768522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46000.891224768522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46000.891224768522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46000.891224768522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46000.891224768522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46000.891224768522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46000.891224768522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46000.891224768522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46000.891224768522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46000.891224768522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46000.891224768522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46000.891224768522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46000.891224768522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46000.891224768522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46000.891224768522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46000.891224768522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46000.891224768522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46000.891224768522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46000.891224768522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46000.891224768522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46000.891224768522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46000.891224768522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46000.891224768522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46000.891224768522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46000.891224768522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46000.891224768522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46000.891224768522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46000.891224768522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46000.891224768522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46000.891224768522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46000.891224768522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46000.891224768522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46000.891224768522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46000.891224768522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46000.891224768522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46000.891224768522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46000.891224768522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46000.891224768522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46000.891224768522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46000.891224768522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46000.891224768522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46000.891224768522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46000.891224768522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46000.891224768522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46000.891224768522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46000.891224768522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46000.891224768522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46000.891224768522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46000.891224768522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46000.891224768522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46000.891224768522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46000.891224768522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46000.891224768522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46000.891224768522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46000.891224768522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46000.891224768522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46000.891224768522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46000.891224768522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46000.891224768522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46000.891224768522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46000.891224768522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ref="G76:G139" ca="1" si="2">IFERROR(NOW()-F76,"-")</f>
        <v>46000.891224768522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46000.891224768522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46000.891224768522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46000.891224768522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46000.891224768522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46000.891224768522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46000.891224768522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46000.891224768522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46000.891224768522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46000.891224768522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46000.891224768522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46000.891224768522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46000.891224768522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46000.891224768522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46000.891224768522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46000.891224768522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46000.891224768522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46000.891224768522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46000.891224768522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46000.891224768522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46000.891224768522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46000.891224768522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46000.891224768522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46000.891224768522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46000.891224768522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46000.891224768522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46000.891224768522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46000.891224768522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46000.891224768522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46000.891224768522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46000.891224768522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46000.891224768522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46000.891224768522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46000.891224768522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46000.891224768522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46000.891224768522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46000.891224768522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46000.891224768522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46000.891224768522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46000.891224768522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46000.891224768522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46000.891224768522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46000.891224768522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46000.891224768522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46000.891224768522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46000.891224768522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46000.891224768522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46000.891224768522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46000.891224768522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46000.891224768522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46000.891224768522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46000.891224768522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46000.891224768522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46000.891224768522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46000.891224768522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46000.891224768522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46000.891224768522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46000.891224768522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46000.891224768522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46000.891224768522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46000.891224768522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46000.891224768522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46000.891224768522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46000.891224768522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ref="G140:G203" ca="1" si="3">IFERROR(NOW()-F140,"-")</f>
        <v>46000.891224768522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46000.891224768522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46000.891224768522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46000.891224768522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46000.891224768522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46000.891224768522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46000.891224768522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46000.891224768522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46000.891224768522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46000.891224768522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46000.891224768522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46000.891224768522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46000.891224768522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46000.891224768522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46000.891224768522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46000.891224768522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46000.891224768522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46000.891224768522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46000.891224768522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46000.891224768522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46000.891224768522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46000.891224768522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46000.891224768522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46000.891224768522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46000.891224768522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46000.891224768522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46000.891224768522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46000.891224768522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46000.891224768522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46000.891224768522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46000.891224768522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46000.891224768522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46000.891224768522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46000.891224768522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46000.891224768522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46000.891224768522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46000.891224768522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46000.891224768522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46000.891224768522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46000.891224768522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46000.891224768522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46000.891224768522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46000.891224768522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46000.891224768522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46000.891224768522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46000.891224768522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46000.891224768522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46000.891224768522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46000.891224768522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46000.891224768522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46000.891224768522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46000.891224768522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46000.891224768522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46000.891224768522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46000.891224768522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46000.891224768522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46000.891224768522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46000.891224768522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46000.891224768522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46000.891224768522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46000.891224768522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46000.891224768522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46000.891224768522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46000.891224768522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ref="G204:G267" ca="1" si="4">IFERROR(NOW()-F204,"-")</f>
        <v>46000.891224768522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46000.891224768522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46000.891224768522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46000.891224768522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46000.891224768522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46000.891224768522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46000.891224768522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46000.891224768522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46000.891224768522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46000.891224768522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46000.891224768522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46000.891224768522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46000.891224768522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46000.891224768522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46000.891224768522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46000.891224768522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46000.891224768522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46000.891224768522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46000.891224768522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46000.891224768522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46000.891224768522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46000.891224768522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46000.891224768522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46000.891224768522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46000.891224768522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46000.891224768522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46000.891224768522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46000.891224768522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46000.891224768522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46000.891224768522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46000.891224768522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46000.891224768522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46000.891224768522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46000.891224768522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46000.891224768522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46000.891224768522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46000.891224768522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46000.891224768522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46000.891224768522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46000.891224768522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46000.891224768522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46000.891224768522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46000.891224768522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46000.891224768522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46000.891224768522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46000.891224768522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46000.891224768522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46000.891224768522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46000.891224768522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46000.891224768522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46000.891224768522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46000.891224768522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46000.891224768522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46000.891224768522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46000.891224768522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46000.891224768522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46000.891224768522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46000.891224768522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46000.891224768522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46000.891224768522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46000.891224768522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46000.891224768522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46000.891224768522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46000.891224768522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ref="G268:G331" ca="1" si="5">IFERROR(NOW()-F268,"-")</f>
        <v>46000.891224768522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46000.891224768522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46000.891224768522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46000.891224768522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46000.891224768522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46000.891224768522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46000.891224768522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46000.891224768522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46000.891224768522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46000.891224768522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46000.891224768522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46000.891224768522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46000.891224768522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46000.891224768522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46000.891224768522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46000.891224768522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46000.891224768522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46000.891224768522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46000.891224768522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46000.891224768522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46000.891224768522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46000.891224768522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46000.891224768522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46000.891224768522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46000.891224768522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46000.891224768522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46000.891224768522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46000.891224768522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46000.891224768522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46000.891224768522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46000.891224768522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46000.891224768522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46000.891224768522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46000.891224768522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46000.891224768522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46000.891224768522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46000.891224768522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46000.891224768522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46000.891224768522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46000.891224768522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46000.891224768522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46000.891224768522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46000.891224768522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46000.891224768522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46000.891224768522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46000.891224768522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46000.891224768522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46000.891224768522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46000.891224768522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46000.891224768522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46000.891224768522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46000.891224768522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46000.891224768522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46000.891224768522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46000.891224768522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46000.891224768522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46000.891224768522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46000.891224768522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46000.891224768522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46000.891224768522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46000.891224768522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46000.891224768522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46000.891224768522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46000.891224768522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ref="G332:G395" ca="1" si="6">IFERROR(NOW()-F332,"-")</f>
        <v>46000.891224768522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46000.891224768522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46000.891224768522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46000.891224768522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46000.891224768522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46000.891224768522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46000.891224768522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46000.891224768522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46000.891224768522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46000.891224768522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46000.891224768522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46000.891224768522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46000.891224768522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46000.891224768522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46000.891224768522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46000.891224768522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46000.891224768522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46000.891224768522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46000.891224768522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46000.891224768522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46000.891224768522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46000.891224768522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46000.891224768522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46000.891224768522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46000.891224768522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46000.891224768522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46000.891224768522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46000.891224768522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46000.891224768522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46000.891224768522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46000.891224768522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46000.891224768522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46000.891224768522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46000.891224768522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46000.891224768522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46000.891224768522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46000.891224768522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46000.891224768522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46000.891224768522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46000.891224768522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46000.891224768522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46000.891224768522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46000.891224768522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46000.891224768522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46000.891224768522</v>
      </c>
      <c r="H376" s="117"/>
      <c r="I376" s="115" t="str">
        <f>IFERROR(VLOOKUP(D376,DB!A:F,6,0),"")</f>
        <v/>
      </c>
      <c r="J376" s="115" t="str">
        <f>IFERROR(VLOOKUP(D376,DB!A:G,7,0),"")</f>
        <v/>
      </c>
      <c r="K376" s="118"/>
      <c r="L376" s="133" t="str">
        <f>IFERROR(VLOOKUP(D376,DB!A:I,9,0),"")</f>
        <v/>
      </c>
    </row>
    <row r="377" spans="1:12" ht="31.5" customHeight="1">
      <c r="A377" s="139"/>
      <c r="B377" s="140" t="str">
        <f>IFERROR(VLOOKUP(D377,DB!A:K,11,0),"")</f>
        <v/>
      </c>
      <c r="C377" s="141"/>
      <c r="D377" s="140"/>
      <c r="E377" s="138"/>
      <c r="F377" s="142"/>
      <c r="G377" s="143">
        <f t="shared" ca="1" si="6"/>
        <v>46000.891224768522</v>
      </c>
      <c r="H377" s="142"/>
      <c r="I377" s="140" t="str">
        <f>IFERROR(VLOOKUP(D377,DB!A:F,6,0),"")</f>
        <v/>
      </c>
      <c r="J377" s="140" t="str">
        <f>IFERROR(VLOOKUP(D377,DB!A:G,7,0),"")</f>
        <v/>
      </c>
      <c r="K377" s="144"/>
      <c r="L377" s="145" t="str">
        <f>IFERROR(VLOOKUP(D377,DB!A:I,9,0),"")</f>
        <v/>
      </c>
    </row>
  </sheetData>
  <dataValidations count="2">
    <dataValidation allowBlank="1" showInputMessage="1" showErrorMessage="1" sqref="E1" xr:uid="{9E1BC488-8814-4F8A-8DBE-742B3278AB71}"/>
    <dataValidation type="list" allowBlank="1" showInputMessage="1" showErrorMessage="1" sqref="E2:E3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2025-12-09T18:25:23Z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