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54" documentId="120_S{2AC9BD13-BADA-5192-A53E-5A8FF88502F6}" xr6:coauthVersionLast="47" xr6:coauthVersionMax="47" xr10:uidLastSave="{5A136353-F60D-4157-B644-494F267A3702}"/>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<sst xmlns="http://schemas.openxmlformats.org/spreadsheetml/2006/main" count="180301" uniqueCount="39135">
  <si>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</si>
  <si>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</si>
  <si>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</si>
  <si>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</si>
  <si>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</si>
  <si>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</si>
  <si>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</si>
  <si>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</si>
  <si>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</si>
  <si>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</si>
  <si>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</si>
  <si>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</si>
  <si>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</si>
  <si>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</si>
  <si>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</si>
  <si>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</si>
  <si>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</si>
  <si>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</si>
  <si>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</si>
  <si>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</si>
  <si>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</si>
  <si>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</si>
  <si>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</si>
  <si>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</si>
  <si>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</si>
  <si>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</si>
  <si>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</si>
  <si>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</si>
  <si>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</si>
  <si>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</si>
  <si>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</si>
  <si>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</si>
  <si>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</si>
  <si>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</si>
  <si>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</si>
  <si>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</si>
  <si>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</si>
  <si>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</si>
  <si>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</si>
  <si>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</si>
  <si>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</si>
  <si>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</si>
  <si>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</si>
  <si>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</si>
  <si>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</si>
  <si>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</si>
  <si>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</si>
  <si>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</si>
  <si>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</si>
  <si>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</si>
  <si>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</si>
  <si>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</si>
  <si>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</si>
  <si>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</si>
  <si>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</si>
  <si>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</si>
  <si>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</si>
  <si>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</si>
  <si>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</si>
  <si>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</si>
  <si>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</si>
  <si>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</si>
  <si>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</si>
  <si>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</si>
  <si>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</si>
  <si>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</si>
  <si>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</si>
  <si>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</si>
  <si>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</si>
  <si>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</si>
  <si>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</si>
  <si>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</si>
  <si>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</si>
  <si>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</si>
  <si>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</si>
  <si>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</si>
  <si>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</si>
  <si>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</si>
  <si>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</si>
  <si>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</si>
  <si>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</si>
  <si>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</si>
  <si>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</si>
  <si>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</si>
  <si>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</si>
  <si>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</si>
  <si>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</si>
  <si>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</si>
  <si>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</si>
  <si>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</si>
  <si>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</si>
  <si>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</si>
  <si>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</si>
  <si>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</si>
  <si>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</si>
  <si>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</si>
  <si>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</si>
  <si>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</si>
  <si>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</si>
  <si>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</si>
  <si>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</si>
  <si>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</si>
  <si>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</si>
  <si>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</si>
  <si>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</si>
  <si>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</si>
  <si>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</si>
  <si>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</si>
  <si>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</si>
  <si>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</si>
  <si>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</si>
  <si>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</si>
  <si>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</si>
  <si>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</si>
  <si>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</si>
  <si>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</si>
  <si>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</si>
  <si>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</si>
  <si>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</si>
  <si>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</si>
  <si>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</si>
  <si>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</si>
  <si>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</si>
  <si>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</si>
  <si>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</si>
  <si>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</si>
  <si>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</si>
  <si>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</si>
  <si>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</si>
  <si>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</si>
  <si>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</si>
  <si>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</si>
  <si>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</si>
  <si>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</si>
  <si>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</si>
  <si>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</si>
  <si>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</si>
  <si>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</si>
  <si>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</si>
  <si>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</si>
  <si>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</si>
  <si>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</si>
  <si>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</si>
  <si>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</si>
  <si>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</si>
  <si>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</si>
  <si>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</si>
  <si>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</si>
  <si>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</si>
  <si>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</si>
  <si>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</si>
  <si>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</si>
  <si>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</si>
  <si>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</si>
  <si>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</si>
  <si>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</si>
  <si>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</si>
  <si>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</si>
  <si>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</si>
  <si>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</si>
  <si>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</si>
  <si>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</si>
  <si>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</si>
  <si>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</si>
  <si>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</si>
  <si>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</si>
  <si>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</si>
  <si>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</si>
  <si>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</si>
  <si>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</si>
  <si>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</si>
  <si>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</si>
  <si>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</si>
  <si>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</si>
  <si>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</si>
  <si>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</si>
  <si>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</si>
  <si>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</si>
  <si>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</si>
  <si>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</si>
  <si>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</si>
  <si>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</si>
  <si>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</si>
  <si>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</si>
  <si>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</si>
  <si>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</si>
  <si>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</si>
  <si>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</si>
  <si>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</si>
  <si>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</si>
  <si>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</si>
  <si>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</si>
  <si>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</si>
  <si>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</si>
  <si>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</si>
  <si>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</si>
  <si>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</si>
  <si>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</si>
  <si>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</si>
  <si>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</si>
  <si>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</si>
  <si>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</si>
  <si>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</si>
  <si>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</si>
  <si>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</si>
  <si>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</si>
  <si>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</si>
  <si>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</si>
  <si>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</si>
  <si>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</si>
  <si>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</si>
  <si>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</si>
  <si>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</si>
  <si>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</si>
  <si>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</si>
  <si>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</si>
  <si>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</si>
  <si>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</si>
  <si>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</si>
  <si>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</si>
  <si>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</si>
  <si>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</si>
  <si>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</si>
  <si>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</si>
  <si>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</si>
  <si>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</si>
  <si>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</si>
  <si>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</si>
  <si>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</si>
  <si>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</si>
  <si>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</si>
  <si>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</si>
  <si>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</si>
  <si>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</si>
  <si>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</si>
  <si>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</si>
  <si>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</si>
  <si>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</si>
  <si>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</si>
  <si>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</si>
  <si>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</si>
  <si>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</si>
  <si>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</si>
  <si>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</si>
  <si>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</si>
  <si>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</si>
  <si>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</si>
  <si>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</si>
  <si>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</si>
  <si>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</si>
  <si>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</si>
  <si>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</si>
  <si>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</si>
  <si>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</si>
  <si>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</si>
  <si>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</si>
  <si>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</si>
  <si>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</si>
  <si>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</si>
  <si>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</si>
  <si>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</si>
  <si>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</si>
  <si>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</si>
  <si>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</si>
  <si>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</si>
  <si>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</si>
  <si>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</si>
  <si>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</si>
  <si>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</si>
  <si>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</si>
  <si>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</si>
  <si>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</si>
  <si>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</si>
  <si>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</si>
  <si>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</si>
  <si>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</si>
  <si>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</si>
  <si>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</si>
  <si>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</si>
  <si>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</si>
  <si>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</si>
  <si>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</si>
  <si>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</si>
  <si>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</si>
  <si>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</si>
  <si>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</si>
  <si>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</si>
  <si>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</si>
  <si>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</si>
  <si>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</si>
  <si>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</si>
  <si>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</si>
  <si>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</si>
  <si>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</si>
  <si>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</si>
  <si>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</si>
  <si>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</si>
  <si>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</si>
  <si>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</si>
  <si>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</si>
  <si>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</si>
  <si>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</si>
  <si>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</si>
  <si>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</si>
  <si>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</si>
  <si>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</si>
  <si>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</si>
  <si>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</si>
  <si>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</si>
  <si>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</si>
  <si>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</si>
  <si>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</si>
  <si>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</si>
  <si>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</si>
  <si>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</si>
  <si>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</si>
  <si>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</si>
  <si>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</si>
  <si>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</si>
  <si>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</si>
  <si>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</si>
  <si>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</si>
  <si>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</si>
  <si>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</si>
  <si>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</si>
  <si>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</si>
  <si>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</si>
  <si>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</si>
  <si>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</si>
  <si>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</si>
  <si>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</si>
  <si>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</si>
  <si>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</si>
  <si>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</si>
  <si>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</si>
  <si>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</si>
  <si>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</si>
  <si>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</si>
  <si>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</si>
  <si>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</si>
  <si>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</si>
  <si>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</si>
  <si>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</si>
  <si>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</si>
  <si>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</si>
  <si>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</si>
  <si>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</si>
  <si>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</si>
  <si>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</si>
  <si>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</si>
  <si>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</si>
  <si>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</si>
  <si>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</si>
  <si>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</si>
  <si>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</si>
  <si>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</si>
  <si>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</si>
  <si>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</si>
  <si>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</si>
  <si>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</si>
  <si>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</si>
  <si>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</si>
  <si>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</si>
  <si>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</si>
  <si>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</si>
  <si>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</si>
  <si>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</si>
  <si>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</si>
  <si>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</si>
  <si>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</si>
  <si>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</si>
  <si>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</si>
  <si>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</si>
  <si>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</si>
  <si>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</si>
  <si>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</si>
  <si>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</si>
  <si>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</si>
  <si>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</si>
  <si>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</si>
  <si>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</si>
  <si>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</si>
  <si>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</si>
  <si>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</si>
  <si>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</si>
  <si>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</si>
  <si>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</si>
  <si>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</si>
  <si>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</si>
  <si>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</si>
  <si>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</si>
  <si>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</si>
  <si>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</si>
  <si>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</si>
  <si>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</si>
  <si>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</si>
  <si>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</si>
  <si>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</si>
  <si>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</si>
  <si>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</si>
  <si>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</si>
  <si>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</si>
  <si>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</si>
  <si>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</si>
  <si>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</si>
  <si>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</si>
  <si>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</si>
  <si>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</si>
  <si>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</si>
  <si>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</si>
  <si>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</si>
  <si>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</si>
  <si>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</si>
  <si>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</si>
  <si>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</si>
  <si>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</si>
  <si>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</si>
  <si>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</si>
  <si>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</si>
  <si>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</si>
  <si>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</si>
  <si>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</si>
  <si>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</si>
  <si>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</si>
  <si>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</si>
  <si>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</si>
  <si>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</si>
  <si>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</si>
  <si>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</si>
  <si>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</si>
  <si>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</si>
  <si>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</si>
  <si>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</si>
  <si>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</si>
  <si>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</si>
  <si>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</si>
  <si>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</si>
  <si>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</si>
  <si>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</si>
  <si>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</si>
  <si>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</si>
  <si>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</si>
  <si>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</si>
  <si>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</si>
  <si>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</si>
  <si>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</si>
  <si>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</si>
  <si>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</si>
  <si>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</si>
  <si>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</si>
  <si>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</si>
  <si>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</si>
  <si>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</si>
  <si>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</si>
  <si>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</si>
  <si>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</si>
  <si>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</si>
  <si>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</si>
  <si>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</si>
  <si>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</si>
  <si>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</si>
  <si>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</si>
  <si>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</si>
  <si>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</si>
  <si>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</si>
  <si>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</si>
  <si>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</si>
  <si>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</si>
  <si>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</si>
  <si>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</si>
  <si>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</si>
  <si>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</si>
  <si>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</si>
  <si>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</si>
  <si>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</si>
  <si>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</si>
  <si>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</si>
  <si>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</si>
  <si>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</si>
  <si>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</si>
  <si>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</si>
  <si>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</si>
  <si>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</si>
  <si>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</si>
  <si>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</si>
  <si>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</si>
  <si>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</si>
  <si>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</si>
  <si>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</si>
  <si>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</si>
  <si>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</si>
  <si>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</si>
  <si>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</si>
  <si>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</si>
  <si>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</si>
  <si>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</si>
  <si>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</si>
  <si>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</si>
  <si>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</si>
  <si>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</si>
  <si>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</si>
  <si>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</si>
  <si>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</si>
  <si>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</si>
  <si>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</si>
  <si>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</si>
  <si>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</si>
  <si>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</si>
  <si>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</si>
  <si>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</si>
  <si>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</si>
  <si>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</si>
  <si>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</si>
  <si>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</si>
  <si>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</si>
  <si>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</si>
  <si>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</si>
  <si>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</si>
  <si>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</si>
  <si>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</si>
  <si>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</si>
  <si>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</si>
  <si>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</si>
  <si>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</si>
  <si>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</si>
  <si>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</si>
  <si>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</si>
  <si>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</si>
  <si>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</si>
  <si>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</si>
  <si>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</si>
  <si>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</si>
  <si>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</si>
  <si>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</si>
  <si>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</si>
  <si>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</si>
  <si>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</si>
  <si>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</si>
  <si>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</si>
  <si>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</si>
  <si>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</si>
  <si>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</si>
  <si>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</si>
  <si>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</si>
  <si>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</si>
  <si>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</si>
  <si>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</si>
  <si>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</si>
  <si>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</si>
  <si>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</si>
  <si>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</si>
  <si>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</si>
  <si>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</si>
  <si>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</si>
  <si>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</si>
  <si>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</si>
  <si>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</si>
  <si>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</si>
  <si>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</si>
  <si>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</si>
  <si>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</si>
  <si>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</si>
  <si>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</si>
  <si>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</si>
  <si>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</si>
  <si>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</si>
  <si>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</si>
  <si>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</si>
  <si>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</si>
  <si>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</si>
  <si>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</si>
  <si>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</si>
  <si>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</si>
  <si>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</si>
  <si>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</si>
  <si>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</si>
  <si>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</si>
  <si>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</si>
  <si>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</si>
  <si>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</si>
  <si>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</si>
  <si>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</si>
  <si>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</si>
  <si>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</si>
  <si>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</si>
  <si>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</si>
  <si>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</si>
  <si>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</si>
  <si>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</si>
  <si>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</si>
  <si>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</si>
  <si>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</si>
  <si>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</si>
  <si>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</si>
  <si>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</si>
  <si>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</si>
  <si>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</si>
  <si>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</si>
  <si>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</si>
  <si>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</si>
  <si>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</si>
  <si>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</si>
  <si>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</si>
  <si>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</si>
  <si>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</si>
  <si>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</si>
  <si>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</si>
  <si>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</si>
  <si>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</si>
  <si>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</si>
  <si>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</si>
  <si>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</si>
  <si>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</si>
  <si>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</si>
  <si>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</si>
  <si>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</si>
  <si>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</si>
  <si>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</si>
  <si>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</si>
  <si>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</si>
  <si>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</si>
  <si>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</si>
  <si>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</si>
  <si>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</si>
  <si>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</si>
  <si>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</si>
  <si>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</si>
  <si>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</si>
  <si>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</si>
  <si>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</si>
  <si>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</si>
  <si>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</si>
  <si>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</si>
  <si>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</si>
  <si>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</si>
  <si>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</si>
  <si>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</si>
  <si>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</si>
  <si>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</si>
  <si>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</si>
  <si>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</si>
  <si>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</si>
  <si>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</si>
  <si>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</si>
  <si>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</si>
  <si>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</si>
  <si>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</si>
  <si>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</si>
  <si>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</si>
  <si>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</si>
  <si>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</si>
  <si>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</si>
  <si>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</si>
  <si>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</si>
  <si>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</si>
  <si>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</si>
  <si>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</si>
  <si>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</si>
  <si>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</si>
  <si>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</si>
  <si>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</si>
  <si>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</si>
  <si>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</si>
  <si>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</si>
  <si>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</si>
  <si>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</si>
  <si>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</si>
  <si>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</si>
  <si>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</si>
  <si>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</si>
  <si>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</si>
  <si>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</si>
  <si>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</si>
  <si>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</si>
  <si>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</si>
  <si>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</si>
  <si>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</si>
  <si>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</si>
  <si>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</si>
  <si>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</si>
  <si>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</si>
  <si>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</si>
  <si>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</si>
  <si>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</si>
  <si>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</si>
  <si>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</si>
  <si>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</si>
  <si>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</si>
  <si>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</si>
  <si>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</si>
  <si>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</si>
  <si>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</si>
  <si>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</si>
  <si>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</si>
  <si>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</si>
  <si>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</si>
  <si>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</si>
  <si>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</si>
  <si>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</si>
  <si>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</si>
  <si>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</si>
  <si>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</si>
  <si>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</si>
  <si>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</si>
  <si>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</si>
  <si>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</si>
  <si>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</si>
  <si>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</si>
  <si>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</si>
  <si>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</si>
  <si>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</si>
  <si>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</si>
  <si>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</si>
  <si>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</si>
  <si>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</si>
  <si>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</si>
  <si>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</si>
  <si>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</si>
  <si>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</si>
  <si>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</si>
  <si>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</si>
  <si>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</si>
  <si>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</si>
  <si>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</si>
  <si>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</si>
  <si>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</si>
  <si>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</si>
  <si>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</si>
  <si>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</si>
  <si>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</si>
  <si>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</si>
  <si>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</si>
  <si>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</si>
  <si>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</si>
  <si>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</si>
  <si>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</si>
  <si>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</si>
  <si>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</si>
  <si>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</si>
  <si>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</si>
  <si>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</si>
  <si>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</si>
  <si>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</si>
  <si>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</si>
  <si>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</si>
  <si>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</si>
  <si>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</si>
  <si>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</si>
  <si>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</si>
  <si>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</si>
  <si>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</si>
  <si>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</si>
  <si>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</si>
  <si>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</si>
  <si>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</si>
  <si>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</si>
  <si>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</si>
  <si>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</si>
  <si>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</si>
  <si>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</si>
  <si>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</si>
  <si>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</si>
  <si>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</si>
  <si>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</si>
  <si>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</si>
  <si>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</si>
  <si>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</si>
  <si>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</si>
  <si>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</si>
  <si>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</si>
  <si>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</si>
  <si>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</si>
  <si>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</si>
  <si>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</si>
  <si>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</si>
  <si>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</si>
  <si>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</si>
  <si>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</si>
  <si>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</si>
  <si>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</si>
  <si>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</si>
  <si>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</si>
  <si>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</si>
  <si>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</si>
  <si>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</si>
  <si>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</si>
  <si>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</si>
  <si>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</si>
  <si>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</si>
  <si>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</si>
  <si>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</si>
  <si>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</si>
  <si>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</si>
  <si>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</si>
  <si>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</si>
  <si>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</si>
  <si>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</si>
  <si>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</si>
  <si>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</si>
  <si>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</si>
  <si>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</si>
  <si>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</si>
  <si>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</si>
  <si>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</si>
  <si>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</si>
  <si>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</si>
  <si>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</si>
  <si>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</si>
  <si>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</si>
  <si>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</si>
  <si>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</si>
  <si>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</si>
  <si>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</si>
  <si>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</si>
  <si>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</si>
  <si>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</si>
  <si>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</si>
  <si>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</si>
  <si>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</si>
  <si>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</si>
  <si>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</si>
  <si>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</si>
  <si>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</si>
  <si>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</si>
  <si>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</si>
  <si>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</si>
  <si>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</si>
  <si>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</si>
  <si>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</si>
  <si>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</si>
  <si>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</si>
  <si>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</si>
  <si>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</si>
  <si>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</si>
  <si>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</si>
  <si>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</si>
  <si>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</si>
  <si>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</si>
  <si>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</si>
  <si>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</si>
  <si>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</si>
  <si>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</si>
  <si>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</si>
  <si>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</si>
  <si>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</si>
  <si>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</si>
  <si>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</si>
  <si>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</si>
  <si>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</si>
  <si>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</si>
  <si>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</si>
  <si>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</si>
  <si>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</si>
  <si>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</si>
  <si>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</si>
  <si>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</si>
  <si>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</si>
  <si>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</si>
  <si>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</si>
  <si>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</si>
  <si>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</si>
  <si>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</si>
  <si>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</si>
  <si>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</si>
  <si>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</si>
  <si>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</si>
  <si>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</si>
  <si>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</si>
  <si>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</si>
  <si>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</si>
  <si>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</si>
  <si>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</si>
  <si>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</si>
  <si>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</si>
  <si>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</si>
  <si>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</si>
  <si>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</si>
  <si>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</si>
  <si>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</si>
  <si>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</si>
  <si>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</si>
  <si>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</si>
  <si>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</si>
  <si>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</si>
  <si>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</si>
  <si>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</si>
  <si>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</si>
  <si>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</si>
  <si>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</si>
  <si>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</si>
  <si>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</si>
  <si>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</si>
  <si>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</si>
  <si>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</si>
  <si>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</si>
  <si>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</si>
  <si>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</si>
  <si>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</si>
  <si>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</si>
  <si>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</si>
  <si>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</si>
  <si>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</si>
  <si>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</si>
  <si>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</si>
  <si>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</si>
  <si>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</si>
  <si>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</si>
  <si>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</si>
  <si>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</si>
  <si>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</si>
  <si>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</si>
  <si>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</si>
  <si>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</si>
  <si>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</si>
  <si>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</si>
  <si>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</si>
  <si>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</si>
  <si>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</si>
  <si>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</si>
  <si>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</si>
  <si>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</si>
  <si>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</si>
  <si>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</si>
  <si>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</si>
  <si>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</si>
  <si>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</si>
  <si>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</si>
  <si>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</si>
  <si>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</si>
  <si>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</si>
  <si>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</si>
  <si>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</si>
  <si>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</si>
  <si>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</si>
  <si>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</si>
  <si>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</si>
  <si>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</si>
  <si>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</si>
  <si>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</si>
  <si>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</si>
  <si>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</si>
  <si>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</si>
  <si>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</si>
  <si>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</si>
  <si>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</si>
  <si>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</si>
  <si>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</si>
  <si>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</si>
  <si>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</si>
  <si>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</si>
  <si>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</si>
  <si>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</si>
  <si>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</si>
  <si>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</si>
  <si>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</si>
  <si>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</si>
  <si>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</si>
  <si>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</si>
  <si>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</si>
  <si>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</si>
  <si>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</si>
  <si>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</si>
  <si>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</si>
  <si>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</si>
  <si>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</si>
  <si>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</si>
  <si>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</si>
  <si>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</si>
  <si>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</si>
  <si>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</si>
  <si>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</si>
  <si>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</si>
  <si>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</si>
  <si>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</si>
  <si>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</si>
  <si>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</si>
  <si>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</si>
  <si>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</si>
  <si>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</si>
  <si>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</si>
  <si>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</si>
  <si>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</si>
  <si>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</si>
  <si>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</si>
  <si>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</si>
  <si>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</si>
  <si>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</si>
  <si>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</si>
  <si>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</si>
  <si>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</si>
  <si>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</si>
  <si>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</si>
  <si>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</si>
  <si>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</si>
  <si>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</si>
  <si>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</si>
  <si>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</si>
  <si>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</si>
  <si>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</si>
  <si>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</si>
  <si>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</si>
  <si>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</si>
  <si>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</si>
  <si>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</si>
  <si>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</si>
  <si>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</si>
  <si>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</si>
  <si>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</si>
  <si>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</si>
  <si>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</si>
  <si>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</si>
  <si>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</si>
  <si>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</si>
  <si>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</si>
  <si>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</si>
  <si>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</si>
  <si>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</si>
  <si>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</si>
  <si>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</si>
  <si>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</si>
  <si>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</si>
  <si>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</si>
  <si>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</si>
  <si>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</si>
  <si>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</si>
  <si>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</si>
  <si>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</si>
  <si>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</si>
  <si>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</si>
  <si>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</si>
  <si>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</si>
  <si>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</si>
  <si>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</si>
  <si>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</si>
  <si>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</si>
  <si>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</si>
  <si>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</si>
  <si>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</si>
  <si>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</si>
  <si>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</si>
  <si>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</si>
  <si>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</si>
  <si>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</si>
  <si>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</si>
  <si>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</si>
  <si>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</si>
  <si>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</si>
  <si>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</si>
  <si>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</si>
  <si>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</si>
  <si>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</si>
  <si>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</si>
  <si>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</si>
  <si>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</si>
  <si>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</si>
  <si>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</si>
  <si>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</si>
  <si>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</si>
  <si>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</si>
  <si>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</si>
  <si>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</si>
  <si>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</si>
  <si>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</si>
  <si>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</si>
  <si>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</si>
  <si>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</si>
  <si>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</si>
  <si>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</si>
  <si>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</si>
  <si>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</si>
  <si>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</si>
  <si>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</si>
  <si>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</si>
  <si>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</si>
  <si>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</si>
  <si>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</si>
  <si>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</si>
  <si>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</si>
  <si>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</si>
  <si>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</si>
  <si>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</si>
  <si>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</si>
  <si>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</si>
  <si>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</si>
  <si>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</si>
  <si>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</si>
  <si>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</si>
  <si>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</si>
  <si>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</si>
  <si>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</si>
  <si>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</si>
  <si>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</si>
  <si>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</si>
  <si>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</si>
  <si>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</si>
  <si>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</si>
  <si>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</si>
  <si>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</si>
  <si>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</si>
  <si>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</si>
  <si>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</si>
  <si>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</si>
  <si>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</si>
  <si>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</si>
  <si>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</si>
  <si>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</si>
  <si>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</si>
  <si>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</si>
  <si>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</si>
  <si>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</si>
  <si>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</si>
  <si>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</si>
  <si>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</si>
  <si>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</si>
  <si>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</si>
  <si>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</si>
  <si>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</si>
  <si>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</si>
  <si>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</si>
  <si>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</si>
  <si>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</si>
  <si>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</si>
  <si>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</si>
  <si>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</si>
  <si>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</si>
  <si>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</si>
  <si>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</si>
  <si>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</si>
  <si>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</si>
  <si>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</si>
  <si>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</si>
  <si>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</si>
  <si>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</si>
  <si>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</si>
  <si>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</si>
  <si>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</si>
  <si>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</si>
  <si>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</si>
  <si>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</si>
  <si>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</si>
  <si>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</si>
  <si>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</si>
  <si>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</si>
  <si>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</si>
  <si>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</si>
  <si>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</si>
  <si>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</si>
  <si>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</si>
  <si>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</si>
  <si>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</si>
  <si>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</si>
  <si>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</si>
  <si>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</si>
  <si>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</si>
  <si>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</si>
  <si>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</si>
  <si>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</si>
  <si>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</si>
  <si>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</si>
  <si>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</si>
  <si>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</si>
  <si>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</si>
  <si>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</si>
  <si>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</si>
  <si>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</si>
  <si>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</si>
  <si>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</si>
  <si>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</si>
  <si>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</si>
  <si>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</si>
  <si>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</si>
  <si>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</si>
  <si>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</si>
  <si>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</si>
  <si>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</si>
  <si>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</si>
  <si>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</si>
  <si>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</si>
  <si>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</si>
  <si>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</si>
  <si>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</si>
  <si>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</si>
  <si>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</si>
  <si>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</si>
  <si>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</si>
  <si>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</si>
  <si>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</si>
  <si>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</si>
  <si>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</si>
  <si>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</si>
  <si>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</si>
  <si>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</si>
  <si>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</si>
  <si>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</si>
  <si>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</si>
  <si>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</si>
  <si>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</si>
  <si>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</si>
  <si>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</si>
  <si>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</si>
  <si>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</si>
  <si>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</si>
  <si>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</si>
  <si>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</si>
  <si>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</si>
  <si>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</si>
  <si>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</si>
  <si>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</si>
  <si>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</si>
  <si>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</si>
  <si>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</si>
  <si>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</si>
  <si>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</si>
  <si>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</si>
  <si>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</si>
  <si>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</si>
  <si>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</si>
  <si>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</si>
  <si>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</si>
  <si>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</si>
  <si>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</si>
  <si>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</si>
  <si>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</si>
  <si>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</si>
  <si>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</si>
  <si>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</si>
  <si>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</si>
  <si>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</si>
  <si>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</si>
  <si>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</si>
  <si>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</si>
  <si>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</si>
  <si>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</si>
  <si>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</si>
  <si>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</si>
  <si>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</si>
  <si>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</si>
  <si>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</si>
  <si>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</si>
  <si>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</si>
  <si>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</si>
  <si>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</si>
  <si>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</si>
  <si>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</si>
  <si>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</si>
  <si>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</si>
  <si>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</si>
  <si>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</si>
  <si>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</si>
  <si>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</si>
  <si>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</si>
  <si>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</si>
  <si>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</si>
  <si>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</si>
  <si>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</si>
  <si>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</si>
  <si>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</si>
  <si>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</si>
  <si>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</si>
  <si>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</si>
  <si>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</si>
  <si>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</si>
  <si>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</si>
  <si>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</si>
  <si>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</si>
  <si>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</si>
  <si>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</si>
  <si>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</si>
  <si>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</si>
  <si>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</si>
  <si>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</si>
  <si>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</si>
  <si>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</si>
  <si>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</si>
  <si>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</si>
  <si>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</si>
  <si>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</si>
  <si>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</si>
  <si>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</si>
  <si>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</si>
  <si>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</si>
  <si>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</si>
  <si>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</si>
  <si>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</si>
  <si>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</si>
  <si>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</si>
  <si>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</si>
  <si>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</si>
  <si>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</si>
  <si>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</si>
  <si>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</si>
  <si>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</si>
  <si>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</si>
  <si>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</si>
  <si>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</si>
  <si>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</si>
  <si>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</si>
  <si>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</si>
  <si>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</si>
  <si>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</si>
  <si>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</si>
  <si>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</si>
  <si>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</si>
  <si>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</si>
  <si>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</si>
  <si>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</si>
  <si>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</si>
  <si>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</si>
  <si>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</si>
  <si>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</si>
  <si>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</si>
  <si>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</si>
  <si>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</si>
  <si>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</si>
  <si>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</si>
  <si>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</si>
  <si>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</si>
  <si>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</si>
  <si>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</si>
  <si>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</si>
  <si>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</si>
  <si>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</si>
  <si>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</si>
  <si>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</si>
  <si>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</si>
  <si>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</si>
  <si>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</si>
  <si>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</si>
  <si>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</si>
  <si>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</si>
  <si>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</si>
  <si>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</si>
  <si>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</si>
  <si>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</si>
  <si>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</si>
  <si>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</si>
  <si>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</si>
  <si>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</si>
  <si>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</si>
  <si>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</si>
  <si>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</si>
  <si>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</si>
  <si>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</si>
  <si>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</si>
  <si>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</si>
  <si>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</si>
  <si>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</si>
  <si>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</si>
  <si>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</si>
  <si>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</si>
  <si>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</si>
  <si>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</si>
  <si>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</si>
  <si>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</si>
  <si>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</si>
  <si>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</si>
  <si>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</si>
  <si>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</si>
  <si>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</si>
  <si>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</si>
  <si>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</si>
  <si>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</si>
  <si>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</si>
  <si>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</si>
  <si>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</si>
  <si>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</si>
  <si>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</si>
  <si>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</si>
  <si>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</si>
  <si>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</si>
  <si>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</si>
  <si>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</si>
  <si>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</si>
  <si>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</si>
  <si>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</si>
  <si>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</si>
  <si>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</si>
  <si>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</si>
  <si>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</si>
  <si>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</si>
  <si>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</si>
  <si>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</si>
  <si>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</si>
  <si>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</si>
  <si>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</si>
  <si>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</si>
  <si>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</si>
  <si>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</si>
  <si>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</si>
  <si>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</si>
  <si>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</si>
  <si>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</si>
  <si>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</si>
  <si>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</si>
  <si>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</si>
  <si>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</si>
  <si>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</si>
  <si>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</si>
  <si>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</si>
  <si>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</si>
  <si>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</si>
  <si>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</si>
  <si>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</si>
  <si>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</si>
  <si>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</si>
  <si>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</si>
  <si>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</si>
  <si>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</si>
  <si>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</si>
  <si>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</si>
  <si>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</si>
  <si>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</si>
  <si>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</si>
  <si>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</si>
  <si>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</si>
  <si>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</si>
  <si>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</si>
  <si>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</si>
  <si>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</si>
  <si>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</si>
  <si>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</si>
  <si>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</si>
  <si>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</si>
  <si>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</si>
  <si>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</si>
  <si>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</si>
  <si>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</si>
  <si>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</si>
  <si>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</si>
  <si>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</si>
  <si>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</si>
  <si>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</si>
  <si>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</si>
  <si>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</si>
  <si>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</si>
  <si>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</si>
  <si>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</si>
  <si>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</si>
  <si>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</si>
  <si>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</si>
  <si>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</si>
  <si>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</si>
  <si>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</si>
  <si>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</si>
  <si>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</si>
  <si>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</si>
  <si>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</si>
  <si>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</si>
  <si>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</si>
  <si>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</si>
  <si>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</si>
  <si>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</si>
  <si>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</si>
  <si>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</si>
  <si>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</si>
  <si>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</si>
  <si>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</si>
  <si>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</si>
  <si>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</si>
  <si>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</si>
  <si>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</si>
  <si>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</si>
  <si>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</si>
  <si>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</si>
  <si>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</si>
  <si>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</si>
  <si>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</si>
  <si>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</si>
  <si>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</si>
  <si>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</si>
  <si>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</si>
  <si>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</si>
  <si>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</si>
  <si>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</si>
  <si>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</si>
  <si>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</si>
  <si>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</si>
  <si>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</si>
  <si>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</si>
  <si>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</si>
  <si>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</si>
  <si>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</si>
  <si>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</si>
  <si>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</si>
  <si>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</si>
  <si>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</si>
  <si>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</si>
  <si>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</si>
  <si>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</si>
  <si>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</si>
  <si>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</si>
  <si>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</si>
  <si>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</si>
  <si>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</si>
  <si>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</si>
  <si>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</si>
  <si>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</si>
  <si>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</si>
  <si>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</si>
  <si>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</si>
  <si>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</si>
  <si>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</si>
  <si>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</si>
  <si>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</si>
  <si>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</si>
  <si>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</si>
  <si>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</si>
  <si>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</si>
  <si>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</si>
  <si>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</si>
  <si>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</si>
  <si>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</si>
  <si>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</si>
  <si>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</si>
  <si>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</si>
  <si>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</si>
  <si>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</si>
  <si>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</si>
  <si>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</si>
  <si>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</si>
  <si>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</si>
  <si>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</si>
  <si>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</si>
  <si>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</si>
  <si>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</si>
  <si>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</si>
  <si>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</si>
  <si>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</si>
  <si>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</si>
  <si>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</si>
  <si>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</si>
  <si>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</si>
  <si>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</si>
  <si>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</si>
  <si>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</si>
  <si>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</si>
  <si>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</si>
  <si>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</si>
  <si>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</si>
  <si>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</si>
  <si>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</si>
  <si>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</si>
  <si>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</si>
  <si>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</si>
  <si>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</si>
  <si>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</si>
  <si>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</si>
  <si>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</si>
  <si>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</si>
  <si>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</si>
  <si>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</si>
  <si>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</si>
  <si>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</si>
  <si>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</si>
  <si>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</si>
  <si>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</si>
  <si>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</si>
  <si>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</si>
  <si>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</si>
  <si>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</si>
  <si>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</si>
  <si>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</si>
  <si>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</si>
  <si>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</si>
  <si>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</si>
  <si>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</si>
  <si>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</si>
  <si>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</si>
  <si>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</si>
  <si>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</si>
  <si>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</si>
  <si>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</si>
  <si>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</si>
  <si>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</si>
  <si>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</si>
  <si>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</si>
  <si>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</si>
  <si>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</si>
  <si>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</si>
  <si>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</si>
  <si>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</si>
  <si>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</si>
  <si>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</si>
  <si>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</si>
  <si>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</si>
  <si>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</si>
  <si>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</si>
  <si>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</si>
  <si>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</si>
  <si>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</si>
  <si>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</si>
  <si>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</si>
  <si>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</si>
  <si>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</si>
  <si>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</si>
  <si>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</si>
  <si>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</si>
  <si>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</si>
  <si>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</si>
  <si>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</si>
  <si>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</si>
  <si>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</si>
  <si>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</si>
  <si>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</si>
  <si>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</si>
  <si>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</si>
  <si>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</si>
  <si>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</si>
  <si>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</si>
  <si>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</si>
  <si>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</si>
  <si>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</si>
  <si>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</si>
  <si>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</si>
  <si>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</si>
  <si>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</si>
  <si>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</si>
  <si>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</si>
  <si>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</si>
  <si>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</si>
  <si>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</si>
  <si>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</si>
  <si>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</si>
  <si>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</si>
  <si>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</si>
  <si>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</si>
  <si>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</si>
  <si>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</si>
  <si>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</si>
  <si>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</si>
  <si>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</si>
  <si>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</si>
  <si>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</si>
  <si>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</si>
  <si>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</si>
  <si>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</si>
  <si>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</si>
  <si>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</si>
  <si>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</si>
  <si>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</si>
  <si>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</si>
  <si>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</si>
  <si>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</si>
  <si>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</si>
  <si>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</si>
  <si>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</si>
  <si>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</si>
  <si>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</si>
  <si>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</si>
  <si>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</si>
  <si>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</si>
  <si>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</si>
  <si>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</si>
  <si>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</si>
  <si>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</si>
  <si>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</si>
  <si>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</si>
  <si>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</si>
  <si>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</si>
  <si>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</si>
  <si>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</si>
  <si>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</si>
  <si>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</si>
  <si>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</si>
  <si>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</si>
  <si>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</si>
  <si>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</si>
  <si>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</si>
  <si>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</si>
  <si>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</si>
  <si>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</si>
  <si>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</si>
  <si>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</si>
  <si>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</si>
  <si>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</si>
  <si>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</si>
  <si>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</si>
  <si>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</si>
  <si>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</si>
  <si>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</si>
  <si>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</si>
  <si>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</si>
  <si>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</si>
  <si>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</si>
  <si>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</si>
  <si>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</si>
  <si>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</si>
  <si>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</si>
  <si>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</si>
  <si>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</si>
  <si>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</si>
  <si>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</si>
  <si>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</si>
  <si>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</si>
  <si>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</si>
  <si>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</si>
  <si>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</si>
  <si>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</si>
  <si>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</si>
  <si>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</si>
  <si>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</si>
  <si>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</si>
  <si>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</si>
  <si>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</si>
  <si>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</si>
  <si>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</si>
  <si>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</si>
  <si>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</si>
  <si>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</si>
  <si>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</si>
  <si>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</si>
  <si>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</si>
  <si>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</si>
  <si>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</si>
  <si>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</si>
  <si>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</si>
  <si>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</si>
  <si>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</si>
  <si>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</si>
  <si>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</si>
  <si>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</si>
  <si>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</si>
  <si>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</si>
  <si>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</si>
  <si>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</si>
  <si>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</si>
  <si>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</si>
  <si>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</si>
  <si>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</si>
  <si>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</si>
  <si>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</si>
  <si>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</si>
  <si>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</si>
  <si>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</si>
  <si>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</si>
  <si>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</si>
  <si>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</si>
  <si>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</si>
  <si>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</si>
  <si>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</si>
  <si>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</si>
  <si>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</si>
  <si>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</si>
  <si>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</si>
  <si>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</si>
  <si>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</si>
  <si>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</si>
  <si>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</si>
  <si>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</si>
  <si>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</si>
  <si>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</si>
  <si>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</si>
  <si>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</si>
  <si>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</si>
  <si>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</si>
  <si>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</si>
  <si>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</si>
  <si>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</si>
  <si>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</si>
  <si>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</si>
  <si>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</si>
  <si>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</si>
  <si>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</si>
  <si>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</si>
  <si>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</si>
  <si>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</si>
  <si>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</si>
  <si>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</si>
  <si>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</si>
  <si>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</si>
  <si>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</si>
  <si>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</si>
  <si>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</si>
  <si>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</si>
  <si>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</si>
  <si>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</si>
  <si>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</si>
  <si>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</si>
  <si>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</si>
  <si>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</si>
  <si>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</si>
  <si>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</si>
  <si>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</si>
  <si>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</si>
  <si>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</si>
  <si>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</si>
  <si>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</si>
  <si>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</si>
  <si>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</si>
  <si>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</si>
  <si>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</si>
  <si>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</si>
  <si>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</si>
  <si>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</si>
  <si>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</si>
  <si>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</si>
  <si>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</si>
  <si>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</si>
  <si>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</si>
  <si>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</si>
  <si>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</si>
  <si>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</si>
  <si>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</si>
  <si>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</si>
  <si>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</si>
  <si>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</si>
  <si>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</si>
  <si>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</si>
  <si>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</si>
  <si>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</si>
  <si>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</si>
  <si>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</si>
  <si>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</si>
  <si>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</si>
  <si>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</si>
  <si>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</si>
  <si>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</si>
  <si>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</si>
  <si>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</si>
  <si>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</si>
  <si>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</si>
  <si>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</si>
  <si>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</si>
  <si>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</si>
  <si>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</si>
  <si>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</si>
  <si>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</si>
  <si>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</si>
  <si>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</si>
  <si>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</si>
  <si>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</si>
  <si>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</si>
  <si>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</si>
  <si>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</si>
  <si>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</si>
  <si>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</si>
  <si>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</si>
  <si>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</si>
  <si>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</si>
  <si>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</si>
  <si>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</si>
  <si>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</si>
  <si>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</si>
  <si>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</si>
  <si>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</si>
  <si>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</si>
  <si>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</si>
  <si>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</si>
  <si>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</si>
  <si>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</si>
  <si>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</si>
  <si>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</si>
  <si>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</si>
  <si>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</si>
  <si>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</si>
  <si>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</si>
  <si>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</si>
  <si>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</si>
  <si>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</si>
  <si>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</si>
  <si>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</si>
  <si>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</si>
  <si>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</si>
  <si>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</si>
  <si>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</si>
  <si>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</si>
  <si>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</si>
  <si>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</si>
  <si>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</si>
  <si>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</si>
  <si>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</si>
  <si>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</si>
  <si>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</si>
  <si>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</si>
  <si>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</si>
  <si>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</si>
  <si>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</si>
  <si>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</si>
  <si>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</si>
  <si>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</si>
  <si>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</si>
  <si>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</si>
  <si>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</si>
  <si>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</si>
  <si>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</si>
  <si>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</si>
  <si>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</si>
  <si>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</si>
  <si>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</si>
  <si>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</si>
  <si>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</si>
  <si>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</si>
  <si>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</si>
  <si>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</si>
  <si>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</si>
  <si>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</si>
  <si>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</si>
  <si>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</si>
  <si>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</si>
  <si>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</si>
  <si>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</si>
  <si>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</si>
  <si>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</si>
  <si>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</si>
  <si>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</si>
  <si>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</si>
  <si>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</si>
  <si>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</si>
  <si>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</si>
  <si>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</si>
  <si>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</si>
  <si>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</si>
  <si>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</si>
  <si>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</si>
  <si>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</si>
  <si>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</si>
  <si>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</si>
  <si>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</si>
  <si>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</si>
  <si>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</si>
  <si>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</si>
  <si>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</si>
  <si>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</si>
  <si>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</si>
  <si>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</si>
  <si>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</si>
  <si>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</si>
  <si>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</si>
  <si>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</si>
  <si>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</si>
  <si>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</si>
  <si>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</si>
  <si>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</si>
  <si>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</si>
  <si>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</si>
  <si>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</si>
  <si>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</si>
  <si>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</si>
  <si>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</si>
  <si>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</si>
  <si>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</si>
  <si>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</si>
  <si>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</si>
  <si>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</si>
  <si>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</si>
  <si>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</si>
  <si>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</si>
  <si>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</si>
  <si>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</si>
  <si>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</si>
  <si>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</si>
  <si>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</si>
  <si>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</si>
  <si>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</si>
  <si>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</si>
  <si>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</si>
  <si>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</si>
  <si>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</si>
  <si>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</si>
  <si>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</si>
  <si>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</si>
  <si>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</si>
  <si>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</si>
  <si>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</si>
  <si>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</si>
  <si>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</si>
  <si>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</si>
  <si>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</si>
  <si>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</si>
  <si>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</si>
  <si>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</si>
  <si>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</si>
  <si>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</si>
  <si>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</si>
  <si>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</si>
  <si>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</si>
  <si>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</si>
  <si>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</si>
  <si>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</si>
  <si>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</si>
  <si>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</si>
  <si>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</si>
  <si>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</si>
  <si>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</si>
  <si>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</si>
  <si>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</si>
  <si>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</si>
  <si>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</si>
  <si>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</si>
  <si>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</si>
  <si>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</si>
  <si>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</si>
  <si>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</si>
  <si>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</si>
  <si>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</si>
  <si>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</si>
  <si>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</si>
  <si>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</si>
  <si>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</si>
  <si>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</si>
  <si>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</si>
  <si>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</si>
  <si>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</si>
  <si>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</si>
  <si>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</si>
  <si>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</si>
  <si>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</si>
  <si>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</si>
  <si>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</si>
  <si>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</si>
  <si>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</si>
  <si>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</si>
  <si>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</si>
  <si>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</si>
  <si>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</si>
  <si>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</si>
  <si>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</si>
  <si>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</si>
  <si>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</si>
  <si>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</si>
  <si>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</si>
  <si>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</si>
  <si>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</si>
  <si>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</si>
  <si>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</si>
  <si>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</si>
  <si>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</si>
  <si>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</si>
  <si>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</si>
  <si>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</si>
  <si>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</si>
  <si>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</si>
  <si>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</si>
  <si>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</si>
  <si>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</si>
  <si>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</si>
  <si>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</si>
  <si>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</si>
  <si>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</si>
  <si>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</si>
  <si>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</si>
  <si>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</si>
  <si>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</si>
  <si>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</si>
  <si>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</si>
  <si>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</si>
  <si>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</si>
  <si>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</si>
  <si>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</si>
  <si>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</si>
  <si>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</si>
  <si>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</si>
  <si>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</si>
  <si>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</si>
  <si>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</si>
  <si>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</si>
  <si>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</si>
  <si>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</si>
  <si>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</si>
  <si>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</si>
  <si>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</si>
  <si>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</si>
  <si>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</si>
  <si>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</si>
  <si>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</si>
  <si>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</si>
  <si>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</si>
  <si>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</si>
  <si>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</si>
  <si>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</si>
  <si>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</si>
  <si>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</si>
  <si>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</si>
  <si>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</si>
  <si>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</si>
  <si>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</si>
  <si>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</si>
  <si>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</si>
  <si>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</si>
  <si>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</si>
  <si>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</si>
  <si>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</si>
  <si>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</si>
  <si>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</si>
  <si>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</si>
  <si>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</si>
  <si>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</si>
  <si>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</si>
  <si>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</si>
  <si>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</si>
  <si>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</si>
  <si>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</si>
  <si>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</si>
  <si>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</si>
  <si>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</si>
  <si>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</si>
  <si>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</si>
  <si>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</si>
  <si>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</si>
  <si>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</si>
  <si>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</si>
  <si>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</si>
  <si>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</si>
  <si>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</si>
  <si>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</si>
  <si>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</si>
  <si>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</si>
  <si>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</si>
  <si>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</si>
  <si>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</si>
  <si>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</si>
  <si>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</si>
  <si>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</si>
  <si>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</si>
  <si>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</si>
  <si>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</si>
  <si>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</si>
  <si>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</si>
  <si>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</si>
  <si>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</si>
  <si>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</si>
  <si>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</si>
  <si>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</si>
  <si>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</si>
  <si>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</si>
  <si>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</si>
  <si>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</si>
  <si>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</si>
  <si>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</si>
  <si>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</si>
  <si>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</si>
  <si>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</si>
  <si>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</si>
  <si>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</si>
  <si>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</si>
  <si>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</si>
  <si>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</si>
  <si>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</si>
  <si>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</si>
  <si>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</si>
  <si>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</si>
  <si>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</si>
  <si>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</si>
  <si>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</si>
  <si>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</si>
  <si>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</si>
  <si>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</si>
  <si>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</si>
  <si>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</si>
  <si>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</si>
  <si>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</si>
  <si>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</si>
  <si>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</si>
  <si>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</si>
  <si>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</si>
  <si>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</si>
  <si>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</si>
  <si>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</si>
  <si>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</si>
  <si>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</si>
  <si>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</si>
  <si>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</si>
  <si>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</si>
  <si>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</si>
  <si>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</si>
  <si>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</si>
  <si>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</si>
  <si>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</si>
  <si>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</si>
  <si>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</si>
  <si>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</si>
  <si>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</si>
  <si>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</si>
  <si>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</si>
  <si>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</si>
  <si>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</si>
  <si>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</si>
  <si>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</si>
  <si>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</si>
  <si>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</si>
  <si>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</si>
  <si>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</si>
  <si>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</si>
  <si>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</si>
  <si>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</si>
  <si>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</si>
  <si>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</si>
  <si>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</si>
  <si>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</si>
  <si>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</si>
  <si>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</si>
  <si>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</si>
  <si>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</si>
  <si>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</si>
  <si>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</si>
  <si>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</si>
  <si>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</si>
  <si>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</si>
  <si>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</si>
  <si>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</si>
  <si>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</si>
  <si>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</si>
  <si>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</si>
  <si>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</si>
  <si>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</si>
  <si>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</si>
  <si>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</si>
  <si>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</si>
  <si>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</si>
  <si>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</si>
  <si>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</si>
  <si>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</si>
  <si>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</si>
  <si>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</si>
  <si>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</si>
  <si>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</si>
  <si>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</si>
  <si>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</si>
  <si>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</si>
  <si>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</si>
  <si>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</si>
  <si>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</si>
  <si>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</si>
  <si>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</si>
  <si>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</si>
  <si>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</si>
  <si>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</si>
  <si>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</si>
  <si>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</si>
  <si>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</si>
  <si>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</si>
  <si>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</si>
  <si>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</si>
  <si>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</si>
  <si>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</si>
  <si>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</si>
  <si>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</si>
  <si>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</si>
  <si>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</si>
  <si>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</si>
  <si>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</si>
  <si>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</si>
  <si>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</si>
  <si>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</si>
  <si>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</si>
  <si>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</si>
  <si>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</si>
  <si>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</si>
  <si>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</si>
  <si>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</si>
  <si>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</si>
  <si>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</si>
  <si>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</si>
  <si>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</si>
  <si>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</si>
  <si>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</si>
  <si>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</si>
  <si>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</si>
  <si>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</si>
  <si>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</si>
  <si>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</si>
  <si>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</si>
  <si>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</si>
  <si>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</si>
  <si>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</si>
  <si>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</si>
  <si>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</si>
  <si>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</si>
  <si>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</si>
  <si>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</si>
  <si>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</si>
  <si>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</si>
  <si>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</si>
  <si>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</si>
  <si>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</si>
  <si>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</si>
  <si>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</si>
  <si>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</si>
  <si>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</si>
  <si>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</si>
  <si>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</si>
  <si>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</si>
  <si>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</si>
  <si>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</si>
  <si>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</si>
  <si>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</si>
  <si>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</si>
  <si>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</si>
  <si>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</si>
  <si>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</si>
  <si>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</si>
  <si>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</si>
  <si>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</si>
  <si>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</si>
  <si>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</si>
  <si>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</si>
  <si>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</si>
  <si>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</si>
  <si>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</si>
  <si>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</si>
  <si>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</si>
  <si>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</si>
  <si>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</si>
  <si>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</si>
  <si>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</si>
  <si>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</si>
  <si>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</si>
  <si>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</si>
  <si>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</si>
  <si>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</si>
  <si>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</si>
  <si>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</si>
  <si>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</si>
  <si>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</si>
  <si>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</si>
  <si>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</si>
  <si>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</si>
  <si>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</si>
  <si>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</si>
  <si>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</si>
  <si>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</si>
  <si>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</si>
  <si>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</si>
  <si>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</si>
  <si>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</si>
  <si>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</si>
  <si>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</si>
  <si>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</si>
  <si>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</si>
  <si>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</si>
  <si>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</si>
  <si>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</si>
  <si>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</si>
  <si>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</si>
  <si>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</si>
  <si>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</si>
  <si>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</si>
  <si>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</si>
  <si>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</si>
  <si>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</si>
  <si>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</si>
  <si>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</si>
  <si>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</si>
  <si>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</si>
  <si>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</si>
  <si>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</si>
  <si>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</si>
  <si>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</si>
  <si>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</si>
  <si>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</si>
  <si>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</si>
  <si>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</si>
  <si>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</si>
  <si>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</si>
  <si>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</si>
  <si>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</si>
  <si>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</si>
  <si>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</si>
  <si>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</si>
  <si>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</si>
  <si>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</si>
  <si>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</si>
  <si>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</si>
  <si>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</si>
  <si>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</si>
  <si>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</si>
  <si>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</si>
  <si>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</si>
  <si>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</si>
  <si>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</si>
  <si>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</si>
  <si>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</si>
  <si>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</si>
  <si>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</si>
  <si>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</si>
  <si>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</si>
  <si>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</si>
  <si>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</si>
  <si>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</si>
  <si>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</si>
  <si>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</si>
  <si>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</si>
  <si>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</si>
  <si>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</si>
  <si>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</si>
  <si>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</si>
  <si>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</si>
  <si>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</si>
  <si>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</si>
  <si>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</si>
  <si>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</si>
  <si>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</si>
  <si>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</si>
  <si>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</si>
  <si>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</si>
  <si>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</si>
  <si>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</si>
  <si>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</si>
  <si>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</si>
  <si>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</si>
  <si>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</si>
  <si>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</si>
  <si>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</si>
  <si>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</si>
  <si>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</si>
  <si>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</si>
  <si>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</si>
  <si>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</si>
  <si>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</si>
  <si>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</si>
  <si>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</si>
  <si>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</si>
  <si>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</si>
  <si>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</si>
  <si>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</si>
  <si>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</si>
  <si>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</si>
  <si>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</si>
  <si>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</si>
  <si>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</si>
  <si>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</si>
  <si>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</si>
  <si>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</si>
  <si>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</si>
  <si>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</si>
  <si>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</si>
  <si>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</si>
  <si>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</si>
  <si>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</si>
  <si>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</si>
  <si>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</si>
  <si>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</si>
  <si>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</si>
  <si>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</si>
  <si>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</si>
  <si>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</si>
  <si>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</si>
  <si>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</si>
  <si>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</si>
  <si>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</si>
  <si>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</si>
  <si>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</si>
  <si>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</si>
  <si>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</si>
  <si>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</si>
  <si>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</si>
  <si>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</si>
  <si>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</si>
  <si>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</si>
  <si>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</si>
  <si>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</si>
  <si>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</si>
  <si>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</si>
  <si>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</si>
  <si>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</si>
  <si>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</si>
  <si>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</si>
  <si>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</si>
  <si>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</si>
  <si>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</si>
  <si>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</si>
  <si>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</si>
  <si>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</si>
  <si>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</si>
  <si>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</si>
  <si>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</si>
  <si>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</si>
  <si>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</si>
  <si>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</si>
  <si>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</si>
  <si>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</si>
  <si>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</si>
  <si>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</si>
  <si>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</si>
  <si>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</si>
  <si>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</si>
  <si>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</si>
  <si>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</si>
  <si>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</si>
  <si>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</si>
  <si>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</si>
  <si>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</si>
  <si>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</si>
  <si>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</si>
  <si>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</si>
  <si>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</si>
  <si>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</si>
  <si>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</si>
  <si>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</si>
  <si>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</si>
  <si>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</si>
  <si>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</si>
  <si>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</si>
  <si>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</si>
  <si>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</si>
  <si>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</si>
  <si>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</si>
  <si>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</si>
  <si>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</si>
  <si>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</si>
  <si>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</si>
  <si>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</si>
  <si>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</si>
  <si>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</si>
  <si>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</si>
  <si>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</si>
  <si>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</si>
  <si>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</si>
  <si>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</si>
  <si>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</si>
  <si>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</si>
  <si>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</si>
  <si>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</si>
  <si>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</si>
  <si>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</si>
  <si>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</si>
  <si>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</si>
  <si>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</si>
  <si>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</si>
  <si>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</si>
  <si>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</si>
  <si>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</si>
  <si>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</si>
  <si>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</si>
  <si>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</si>
  <si>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</si>
  <si>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</si>
  <si>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</si>
  <si>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</si>
  <si>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</si>
  <si>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</si>
  <si>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</si>
  <si>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</si>
  <si>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</si>
  <si>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</si>
  <si>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</si>
  <si>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</si>
  <si>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</si>
  <si>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</si>
  <si>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</si>
  <si>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</si>
  <si>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</si>
  <si>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</si>
  <si>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</si>
  <si>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</si>
  <si>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</si>
  <si>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</si>
  <si>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</si>
  <si>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</si>
  <si>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</si>
  <si>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</si>
  <si>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</si>
  <si>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</si>
  <si>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</si>
  <si>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</si>
  <si>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</si>
  <si>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</si>
  <si>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</si>
  <si>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</si>
  <si>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</si>
  <si>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</si>
  <si>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</si>
  <si>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</si>
  <si>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</si>
  <si>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</si>
  <si>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</si>
  <si>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</si>
  <si>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</si>
  <si>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</si>
  <si>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</si>
  <si>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</si>
  <si>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</si>
  <si>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</si>
  <si>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</si>
  <si>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</si>
  <si>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</si>
  <si>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</si>
  <si>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</si>
  <si>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</si>
  <si>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</si>
  <si>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</si>
  <si>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</si>
  <si>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</si>
  <si>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</si>
  <si>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</si>
  <si>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</si>
  <si>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</si>
  <si>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</si>
  <si>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</si>
  <si>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</si>
  <si>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</si>
  <si>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</si>
  <si>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</si>
  <si>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</si>
  <si>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</si>
  <si>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</si>
  <si>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</si>
  <si>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</si>
  <si>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</si>
  <si>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</si>
  <si>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</si>
  <si>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</si>
  <si>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</si>
  <si>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</si>
  <si>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</si>
  <si>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</si>
  <si>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</si>
  <si>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</si>
  <si>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</si>
  <si>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</si>
  <si>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</si>
  <si>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</si>
  <si>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</si>
  <si>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</si>
  <si>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</si>
  <si>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</si>
  <si>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</si>
  <si>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</si>
  <si>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</si>
  <si>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</si>
  <si>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</si>
  <si>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</si>
  <si>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</si>
  <si>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</si>
  <si>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</si>
  <si>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</si>
  <si>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</si>
  <si>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</si>
  <si>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</si>
  <si>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</si>
  <si>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</si>
  <si>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</si>
  <si>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</si>
  <si>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</si>
  <si>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</si>
  <si>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</si>
  <si>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</si>
  <si>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</si>
  <si>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</si>
  <si>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</si>
  <si>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</si>
  <si>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</si>
  <si>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</si>
  <si>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</si>
  <si>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</si>
  <si>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</si>
  <si>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</si>
  <si>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</si>
  <si>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</si>
  <si>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</si>
  <si>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</si>
  <si>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</si>
  <si>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</si>
  <si>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</si>
  <si>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</si>
  <si>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</si>
  <si>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</si>
  <si>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</si>
  <si>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</si>
  <si>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</si>
  <si>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</si>
  <si>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</si>
  <si>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</si>
  <si>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</si>
  <si>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</si>
  <si>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</si>
  <si>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</si>
  <si>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</si>
  <si>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</si>
  <si>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</si>
  <si>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</si>
  <si>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</si>
  <si>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</si>
  <si>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</si>
  <si>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</si>
  <si>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</si>
  <si>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</si>
  <si>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</si>
  <si>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</si>
  <si>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</si>
  <si>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</si>
  <si>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</si>
  <si>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</si>
  <si>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</si>
  <si>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</si>
  <si>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</si>
  <si>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</si>
  <si>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</si>
  <si>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</si>
  <si>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</si>
  <si>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</si>
  <si>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</si>
  <si>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</si>
  <si>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</si>
  <si>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</si>
  <si>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</si>
  <si>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</si>
  <si>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</si>
  <si>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</si>
  <si>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</si>
  <si>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</si>
  <si>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</si>
  <si>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</si>
  <si>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</si>
  <si>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</si>
  <si>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</si>
  <si>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</si>
  <si>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</si>
  <si>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</si>
  <si>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</si>
  <si>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</si>
  <si>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</si>
  <si>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</si>
  <si>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</si>
  <si>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</si>
  <si>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</si>
  <si>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</si>
  <si>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</si>
  <si>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</si>
  <si>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</si>
  <si>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</si>
  <si>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</si>
  <si>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</si>
  <si>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</si>
  <si>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</si>
  <si>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</si>
  <si>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</si>
  <si>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</si>
  <si>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</si>
  <si>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</si>
  <si>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</si>
  <si>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</si>
  <si>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</si>
  <si>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</si>
  <si>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</si>
  <si>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</si>
  <si>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</si>
  <si>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</si>
  <si>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</si>
  <si>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</si>
  <si>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</si>
  <si>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</si>
  <si>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</si>
  <si>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</si>
  <si>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</si>
  <si>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</si>
  <si>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</si>
  <si>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</si>
  <si>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</si>
  <si>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</si>
  <si>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</si>
  <si>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</si>
  <si>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</si>
  <si>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</si>
  <si>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</si>
  <si>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</si>
  <si>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</si>
  <si>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</si>
  <si>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</si>
  <si>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</si>
  <si>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</si>
  <si>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</si>
  <si>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</si>
  <si>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</si>
  <si>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</si>
  <si>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</si>
  <si>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</si>
  <si>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</si>
  <si>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</si>
  <si>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</si>
  <si>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</si>
  <si>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</si>
  <si>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</si>
  <si>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</si>
  <si>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</si>
  <si>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</si>
  <si>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</si>
  <si>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</si>
  <si>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</si>
  <si>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</si>
  <si>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</si>
  <si>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</si>
  <si>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</si>
  <si>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</si>
  <si>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</si>
  <si>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</si>
  <si>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</si>
  <si>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</si>
  <si>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</si>
  <si>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</si>
  <si>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</si>
  <si>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</si>
  <si>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</si>
  <si>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</si>
  <si>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</si>
  <si>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</si>
  <si>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</si>
  <si>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</si>
  <si>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</si>
  <si>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</si>
  <si>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</si>
  <si>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</si>
  <si>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</si>
  <si>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</si>
  <si>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</si>
  <si>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</si>
  <si>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</si>
  <si>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</si>
  <si>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</si>
  <si>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</si>
  <si>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</si>
  <si>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</si>
  <si>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</si>
  <si>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</si>
  <si>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</si>
  <si>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</si>
  <si>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</si>
  <si>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</si>
  <si>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</si>
  <si>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</si>
  <si>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</si>
  <si>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</si>
  <si>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</si>
  <si>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</si>
  <si>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</si>
  <si>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</si>
  <si>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</si>
  <si>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</si>
  <si>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</si>
  <si>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</si>
  <si>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</si>
  <si>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</si>
  <si>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</si>
  <si>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</si>
  <si>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</si>
  <si>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</si>
  <si>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</si>
  <si>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</si>
  <si>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</si>
  <si>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</si>
  <si>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</si>
  <si>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</si>
  <si>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</si>
  <si>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</si>
  <si>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</si>
  <si>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</si>
  <si>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</si>
  <si>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</si>
  <si>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</si>
  <si>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</si>
  <si>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</si>
  <si>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</si>
  <si>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</si>
  <si>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</si>
  <si>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</si>
  <si>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</si>
  <si>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</si>
  <si>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</si>
  <si>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</si>
  <si>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</si>
  <si>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</si>
  <si>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</si>
  <si>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</si>
  <si>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</si>
  <si>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</si>
  <si>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</si>
  <si>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</si>
  <si>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</si>
  <si>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</si>
  <si>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</si>
  <si>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</si>
  <si>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</si>
  <si>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</si>
  <si>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</si>
  <si>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</si>
  <si>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</si>
  <si>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</si>
  <si>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</si>
  <si>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</si>
  <si>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</si>
  <si>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</si>
  <si>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</si>
  <si>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</si>
  <si>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</si>
  <si>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</si>
  <si>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</si>
  <si>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</si>
  <si>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</si>
  <si>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</si>
  <si>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</si>
  <si>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</si>
  <si>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</si>
  <si>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</si>
  <si>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</si>
  <si>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</si>
  <si>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</si>
  <si>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</si>
  <si>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</si>
  <si>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</si>
  <si>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</si>
  <si>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</si>
  <si>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</si>
  <si>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</si>
  <si>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</si>
  <si>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</si>
  <si>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</si>
  <si>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</si>
  <si>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</si>
  <si>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</si>
  <si>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</si>
  <si>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</si>
  <si>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</si>
  <si>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</si>
  <si>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</si>
  <si>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</si>
  <si>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</si>
  <si>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</si>
  <si>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</si>
  <si>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</si>
  <si>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</si>
  <si>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</si>
  <si>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</si>
  <si>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</si>
  <si>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</si>
  <si>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</si>
  <si>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</si>
  <si>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</si>
  <si>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</si>
  <si>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</si>
  <si>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</si>
  <si>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</si>
  <si>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</si>
  <si>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</si>
  <si>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</si>
  <si>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</si>
  <si>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</si>
  <si>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</si>
  <si>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</si>
  <si>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</si>
  <si>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</si>
  <si>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</si>
  <si>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</si>
  <si>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</si>
  <si>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</si>
  <si>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</si>
  <si>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</si>
  <si>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</si>
  <si>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</si>
  <si>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</si>
  <si>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</si>
  <si>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</si>
  <si>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</si>
  <si>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</si>
  <si>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</si>
  <si>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</si>
  <si>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</si>
  <si>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</si>
  <si>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</si>
  <si>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</si>
  <si>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</si>
  <si>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</si>
  <si>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</si>
  <si>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</si>
  <si>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</si>
  <si>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</si>
  <si>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</si>
  <si>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</si>
  <si>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</si>
  <si>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</si>
  <si>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</si>
  <si>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</si>
  <si>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</si>
  <si>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</si>
  <si>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</si>
  <si>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</si>
  <si>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</si>
  <si>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</si>
  <si>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</si>
  <si>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</si>
  <si>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</si>
  <si>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</si>
  <si>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</si>
  <si>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</si>
  <si>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</si>
  <si>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</si>
  <si>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</si>
  <si>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</si>
  <si>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</si>
  <si>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</si>
  <si>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</si>
  <si>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</si>
  <si>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</si>
  <si>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</si>
  <si>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</si>
  <si>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</si>
  <si>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</si>
  <si>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</si>
  <si>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</si>
  <si>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</si>
  <si>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</si>
  <si>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</si>
  <si>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</si>
  <si>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</si>
  <si>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</si>
  <si>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</si>
  <si>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</si>
  <si>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</si>
  <si>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</si>
  <si>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</si>
  <si>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</si>
  <si>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</si>
  <si>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</si>
  <si>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</si>
  <si>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</si>
  <si>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</si>
  <si>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</si>
  <si>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</si>
  <si>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</si>
  <si>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</si>
  <si>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</si>
  <si>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</si>
  <si>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</si>
  <si>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</si>
  <si>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</si>
  <si>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</si>
  <si>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</si>
  <si>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</si>
  <si>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</si>
  <si>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</si>
  <si>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</si>
  <si>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</si>
  <si>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</si>
  <si>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</si>
  <si>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</si>
  <si>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</si>
  <si>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</si>
  <si>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</si>
  <si>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</si>
  <si>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</si>
  <si>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</si>
  <si>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</si>
  <si>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</si>
  <si>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</si>
  <si>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</si>
  <si>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</si>
  <si>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</si>
  <si>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</si>
  <si>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</si>
  <si>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</si>
  <si>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</si>
  <si>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</si>
  <si>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</si>
  <si>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</si>
  <si>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</si>
  <si>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</si>
  <si>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</si>
  <si>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</si>
  <si>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</si>
  <si>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</si>
  <si>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</si>
  <si>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</si>
  <si>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</si>
  <si>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</si>
  <si>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</si>
  <si>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</si>
  <si>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</si>
  <si>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</si>
  <si>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</si>
  <si>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</si>
  <si>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</si>
  <si>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</si>
  <si>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</si>
  <si>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</si>
  <si>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</si>
  <si>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</si>
  <si>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</si>
  <si>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</si>
  <si>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</si>
  <si>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</si>
  <si>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</si>
  <si>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</si>
  <si>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</si>
  <si>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</si>
  <si>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</si>
  <si>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</si>
  <si>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</si>
  <si>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</si>
  <si>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</si>
  <si>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</si>
  <si>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</si>
  <si>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</si>
  <si>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</si>
  <si>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</si>
  <si>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</si>
  <si>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</si>
  <si>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</si>
  <si>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</si>
  <si>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</si>
  <si>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</si>
  <si>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</si>
  <si>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</si>
  <si>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</si>
  <si>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</si>
  <si>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</si>
  <si>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</si>
  <si>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</si>
  <si>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</si>
  <si>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</si>
  <si>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</si>
  <si>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</si>
  <si>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</si>
  <si>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</si>
  <si>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</si>
  <si>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</si>
  <si>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</si>
  <si>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</si>
  <si>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</si>
  <si>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</si>
  <si>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</si>
  <si>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</si>
  <si>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</si>
  <si>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</si>
  <si>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</si>
  <si>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</si>
  <si>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</si>
  <si>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</si>
  <si>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</si>
  <si>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</si>
  <si>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</si>
  <si>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</si>
  <si>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</si>
  <si>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</si>
  <si>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</si>
  <si>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</si>
  <si>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</si>
  <si>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</si>
  <si>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</si>
  <si>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</si>
  <si>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</si>
  <si>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</si>
  <si>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</si>
  <si>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</si>
  <si>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</si>
  <si>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</si>
  <si>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</si>
  <si>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</si>
  <si>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</si>
  <si>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</si>
  <si>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</si>
  <si>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</si>
  <si>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</si>
  <si>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</si>
  <si>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</si>
  <si>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</si>
  <si>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</si>
  <si>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</si>
  <si>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</si>
  <si>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</si>
  <si>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</si>
  <si>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</si>
  <si>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</si>
  <si>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</si>
  <si>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</si>
  <si>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</si>
  <si>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</si>
  <si>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</si>
  <si>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</si>
  <si>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</si>
  <si>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</si>
  <si>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</si>
  <si>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</si>
  <si>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</si>
  <si>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</si>
  <si>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</si>
  <si>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</si>
  <si>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</si>
  <si>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</si>
  <si>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</si>
  <si>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</si>
  <si>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</si>
  <si>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</si>
  <si>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</si>
  <si>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</si>
  <si>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</si>
  <si>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</si>
  <si>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</si>
  <si>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</si>
  <si>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</si>
  <si>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</si>
  <si>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</si>
  <si>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</si>
  <si>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</si>
  <si>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</si>
  <si>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</si>
  <si>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</si>
  <si>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</si>
  <si>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</si>
  <si>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</si>
  <si>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</si>
  <si>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</si>
  <si>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</si>
  <si>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</si>
  <si>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</si>
  <si>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</si>
  <si>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</si>
  <si>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</si>
  <si>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</si>
  <si>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</si>
  <si>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</si>
  <si>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</si>
  <si>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</si>
  <si>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</si>
  <si>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</si>
  <si>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</si>
  <si>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</si>
  <si>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</si>
  <si>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</si>
  <si>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</si>
  <si>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</si>
  <si>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</si>
  <si>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</si>
  <si>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</si>
  <si>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</si>
  <si>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</si>
  <si>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</si>
  <si>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</si>
  <si>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</si>
  <si>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</si>
  <si>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</si>
  <si>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</si>
  <si>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</si>
  <si>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</si>
  <si>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</si>
  <si>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</si>
  <si>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</si>
  <si>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</si>
  <si>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</si>
  <si>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</si>
  <si>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</si>
  <si>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</si>
  <si>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</si>
  <si>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</si>
  <si>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</si>
  <si>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</si>
  <si>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</si>
  <si>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</si>
  <si>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</si>
  <si>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</si>
  <si>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</si>
  <si>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</si>
  <si>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</si>
  <si>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</si>
  <si>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</si>
  <si>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</si>
  <si>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</si>
  <si>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</si>
  <si>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</si>
  <si>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</si>
  <si>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</si>
  <si>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</si>
  <si>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</si>
  <si>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</si>
  <si>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</si>
  <si>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</si>
  <si>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</si>
  <si>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</si>
  <si>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</si>
  <si>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</si>
  <si>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</si>
  <si>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</si>
  <si>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</si>
  <si>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</si>
  <si>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</si>
  <si>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</si>
  <si>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</si>
  <si>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</si>
  <si>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</si>
  <si>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</si>
  <si>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</si>
  <si>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</si>
  <si>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</si>
  <si>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</si>
  <si>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</si>
  <si>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</si>
  <si>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</si>
  <si>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</si>
  <si>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</si>
  <si>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</si>
  <si>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</si>
  <si>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</si>
  <si>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</si>
  <si>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</si>
  <si>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</si>
  <si>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</si>
  <si>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</si>
  <si>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</si>
  <si>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</si>
  <si>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</si>
  <si>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</si>
  <si>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</si>
  <si>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</si>
  <si>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</si>
  <si>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</si>
  <si>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</si>
  <si>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</si>
  <si>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</si>
  <si>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</si>
  <si>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</si>
  <si>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</si>
  <si>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</si>
  <si>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</si>
  <si>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</si>
  <si>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</si>
  <si>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</si>
  <si>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</si>
  <si>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</si>
  <si>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</si>
  <si>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</si>
  <si>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</si>
  <si>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</si>
  <si>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</si>
  <si>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</si>
  <si>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</si>
  <si>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</si>
  <si>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</si>
  <si>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</si>
  <si>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</si>
  <si>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</si>
  <si>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</si>
  <si>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</si>
  <si>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</si>
  <si>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</si>
  <si>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</si>
  <si>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</si>
  <si>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</si>
  <si>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</si>
  <si>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</si>
  <si>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</si>
  <si>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</si>
  <si>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</si>
  <si>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</si>
  <si>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</si>
  <si>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</si>
  <si>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</si>
  <si>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</si>
  <si>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</si>
  <si>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</si>
  <si>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</si>
  <si>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</si>
  <si>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</si>
  <si>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</si>
  <si>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</si>
  <si>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</si>
  <si>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</si>
  <si>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</si>
  <si>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</si>
  <si>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</si>
  <si>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</si>
  <si>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</si>
  <si>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</si>
  <si>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</si>
  <si>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</si>
  <si>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</si>
  <si>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</si>
  <si>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</si>
  <si>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</si>
  <si>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</si>
  <si>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</si>
  <si>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</si>
  <si>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</si>
  <si>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</si>
  <si>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</si>
  <si>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</si>
  <si>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</si>
  <si>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</si>
  <si>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</si>
  <si>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</si>
  <si>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</si>
  <si>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</si>
  <si>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</si>
  <si>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</si>
  <si>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</si>
  <si>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</si>
  <si>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</si>
  <si>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</si>
  <si>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</si>
  <si>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</si>
  <si>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</si>
  <si>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</si>
  <si>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</si>
  <si>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</si>
  <si>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</si>
  <si>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</si>
  <si>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</si>
  <si>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</si>
  <si>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</si>
  <si>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</si>
  <si>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</si>
  <si>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</si>
  <si>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</si>
  <si>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</si>
  <si>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</si>
  <si>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</si>
  <si>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</si>
  <si>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</si>
  <si>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</si>
  <si>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</si>
  <si>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</si>
  <si>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</si>
  <si>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</si>
  <si>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</si>
  <si>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</si>
  <si>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</si>
  <si>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</si>
  <si>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</si>
  <si>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</si>
  <si>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</si>
  <si>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</si>
  <si>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</si>
  <si>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</si>
  <si>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</si>
  <si>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</si>
  <si>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</si>
  <si>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</si>
  <si>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</si>
  <si>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</si>
  <si>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</si>
  <si>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</si>
  <si>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</si>
  <si>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</si>
  <si>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</si>
  <si>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</si>
  <si>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</si>
  <si>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</si>
  <si>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</si>
  <si>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</si>
  <si>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</si>
  <si>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</si>
  <si>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</si>
  <si>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</si>
  <si>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</si>
  <si>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</si>
  <si>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</si>
  <si>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</si>
  <si>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</si>
  <si>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</si>
  <si>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</si>
  <si>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</si>
  <si>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</si>
  <si>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</si>
  <si>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</si>
  <si>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</si>
  <si>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</si>
  <si>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</si>
  <si>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</si>
  <si>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</si>
  <si>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</si>
  <si>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</si>
  <si>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</si>
  <si>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</si>
  <si>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</si>
  <si>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</si>
  <si>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</si>
  <si>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</si>
  <si>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</si>
  <si>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</si>
  <si>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</si>
  <si>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</si>
  <si>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</si>
  <si>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</si>
  <si>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</si>
  <si>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</si>
  <si>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</si>
  <si>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</si>
  <si>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</si>
  <si>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</si>
  <si>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</si>
  <si>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</si>
  <si>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</si>
  <si>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</si>
  <si>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</si>
  <si>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</si>
  <si>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</si>
  <si>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</si>
  <si>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</si>
  <si>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</si>
  <si>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</si>
  <si>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</si>
  <si>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</si>
  <si>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</si>
  <si>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</si>
  <si>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</si>
  <si>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</si>
  <si>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</si>
  <si>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</si>
  <si>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</si>
  <si>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</si>
  <si>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</si>
  <si>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</si>
  <si>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</si>
  <si>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</si>
  <si>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</si>
  <si>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</si>
  <si>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</si>
  <si>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</si>
  <si>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</si>
  <si>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</si>
  <si>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</si>
  <si>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</si>
  <si>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</si>
  <si>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</si>
  <si>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</si>
  <si>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</si>
  <si>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</si>
  <si>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</si>
  <si>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</si>
  <si>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</si>
  <si>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</si>
  <si>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</si>
  <si>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</si>
  <si>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</si>
  <si>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</si>
  <si>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</si>
  <si>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</si>
  <si>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</si>
  <si>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</si>
  <si>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</si>
  <si>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</si>
  <si>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</si>
  <si>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</si>
  <si>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</si>
  <si>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</si>
  <si>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</si>
  <si>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</si>
  <si>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</si>
  <si>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</si>
  <si>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</si>
  <si>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</si>
  <si>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</si>
  <si>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</si>
  <si>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</si>
  <si>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</si>
  <si>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</si>
  <si>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</si>
  <si>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</si>
  <si>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</si>
  <si>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</si>
  <si>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</si>
  <si>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</si>
  <si>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</si>
  <si>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</si>
  <si>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</si>
  <si>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</si>
  <si>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</si>
  <si>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</si>
  <si>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</si>
  <si>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</si>
  <si>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</si>
  <si>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</si>
  <si>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</si>
  <si>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</si>
  <si>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</si>
  <si>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</si>
  <si>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</si>
  <si>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</si>
  <si>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</si>
  <si>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</si>
  <si>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</si>
  <si>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</si>
  <si>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</si>
  <si>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</si>
  <si>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</si>
  <si>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</si>
  <si>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</si>
  <si>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</si>
  <si>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</si>
  <si>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</si>
  <si>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</si>
  <si>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</si>
  <si>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</si>
  <si>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</si>
  <si>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</si>
  <si>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</si>
  <si>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</si>
  <si>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</si>
  <si>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</si>
  <si>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</si>
  <si>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</si>
  <si>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</si>
  <si>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</si>
  <si>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</si>
  <si>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</si>
  <si>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</si>
  <si>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</si>
  <si>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</si>
  <si>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</si>
  <si>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</si>
  <si>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</si>
  <si>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</si>
  <si>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</si>
  <si>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</si>
  <si>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</si>
  <si>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</si>
  <si>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</si>
  <si>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</si>
  <si>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</si>
  <si>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</si>
  <si>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</si>
  <si>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</si>
  <si>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</si>
  <si>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</si>
  <si>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</si>
  <si>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</si>
  <si>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</si>
  <si>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</si>
  <si>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</si>
  <si>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</si>
  <si>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</si>
  <si>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</si>
  <si>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</si>
  <si>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</si>
  <si>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</si>
  <si>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</si>
  <si>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</si>
  <si>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</si>
  <si>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</si>
  <si>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</si>
  <si>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</si>
  <si>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</si>
  <si>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</si>
  <si>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</si>
  <si>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</si>
  <si>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</si>
  <si>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</si>
  <si>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</si>
  <si>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</si>
  <si>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</si>
  <si>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</si>
  <si>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</si>
  <si>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</si>
  <si>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</si>
  <si>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</si>
  <si>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</si>
  <si>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</si>
  <si>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</si>
  <si>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</si>
  <si>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</si>
  <si>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</si>
  <si>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</si>
  <si>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</si>
  <si>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</si>
  <si>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</si>
  <si>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</si>
  <si>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</si>
  <si>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</si>
  <si>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</si>
  <si>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</si>
  <si>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</si>
  <si>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</si>
  <si>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</si>
  <si>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</si>
  <si>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</si>
  <si>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</si>
  <si>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</si>
  <si>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</si>
  <si>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</si>
  <si>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</si>
  <si>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</si>
  <si>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</si>
  <si>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</si>
  <si>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</si>
  <si>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</si>
  <si>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</si>
  <si>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</si>
  <si>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</si>
  <si>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</si>
  <si>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</si>
  <si>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</si>
  <si>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</si>
  <si>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</si>
  <si>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</si>
  <si>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</si>
  <si>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</si>
  <si>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</si>
  <si>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</si>
  <si>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</si>
  <si>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</si>
  <si>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</si>
  <si>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</si>
  <si>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</si>
  <si>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</si>
  <si>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</si>
  <si>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</si>
  <si>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</si>
  <si>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</si>
  <si>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</si>
  <si>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</si>
  <si>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</si>
  <si>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</si>
  <si>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</si>
  <si>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</si>
  <si>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</si>
  <si>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</si>
  <si>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</si>
  <si>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</si>
  <si>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</si>
  <si>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</si>
  <si>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</si>
  <si>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</si>
  <si>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</si>
  <si>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</si>
  <si>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</si>
  <si>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</si>
  <si>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</si>
  <si>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</si>
  <si>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</si>
  <si>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</si>
  <si>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</si>
  <si>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</si>
  <si>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</si>
  <si>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</si>
  <si>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</si>
  <si>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</si>
  <si>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</si>
  <si>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</si>
  <si>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</si>
  <si>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</si>
  <si>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</si>
  <si>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</si>
  <si>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</si>
  <si>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</si>
  <si>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</si>
  <si>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</si>
  <si>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</si>
  <si>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</si>
  <si>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</si>
  <si>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</si>
  <si>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</si>
  <si>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</si>
  <si>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</si>
  <si>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</si>
  <si>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</si>
  <si>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</si>
  <si>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</si>
  <si>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</si>
  <si>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</si>
  <si>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</si>
  <si>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</si>
  <si>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</si>
  <si>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</si>
  <si>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</si>
  <si>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</si>
  <si>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</si>
  <si>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</si>
  <si>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</si>
  <si>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</si>
  <si>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</si>
  <si>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</si>
  <si>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</si>
  <si>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</si>
  <si>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</si>
  <si>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</si>
  <si>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</si>
  <si>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</si>
  <si>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</si>
  <si>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</si>
  <si>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</si>
  <si>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</si>
  <si>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</si>
  <si>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</si>
  <si>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</si>
  <si>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</si>
  <si>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</si>
  <si>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</si>
  <si>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</si>
  <si>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</si>
  <si>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</si>
  <si>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</si>
  <si>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</si>
  <si>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</si>
  <si>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</si>
  <si>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</si>
  <si>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</si>
  <si>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</si>
  <si>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</si>
  <si>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</si>
  <si>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</si>
  <si>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</si>
  <si>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</si>
  <si>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</si>
  <si>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</si>
  <si>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</si>
  <si>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</si>
  <si>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</si>
  <si>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</si>
  <si>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</si>
  <si>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</si>
  <si>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</si>
  <si>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</si>
  <si>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</si>
  <si>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</si>
  <si>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</si>
  <si>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</si>
  <si>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</si>
  <si>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</si>
  <si>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</si>
  <si>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</si>
  <si>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</si>
  <si>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</si>
  <si>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</si>
  <si>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</si>
  <si>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</si>
  <si>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</si>
  <si>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</si>
  <si>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</si>
  <si>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</si>
  <si>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</si>
  <si>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</si>
  <si>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</si>
  <si>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</si>
  <si>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</si>
  <si>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</si>
  <si>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</si>
  <si>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</si>
  <si>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</si>
  <si>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</si>
  <si>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</si>
  <si>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</si>
  <si>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</si>
  <si>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</si>
  <si>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</si>
  <si>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</si>
  <si>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</si>
  <si>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</si>
  <si>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</si>
  <si>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</si>
  <si>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</si>
  <si>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</si>
  <si>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</si>
  <si>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</si>
  <si>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</si>
  <si>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</si>
  <si>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</si>
  <si>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</si>
  <si>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</si>
  <si>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</si>
  <si>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</si>
  <si>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</si>
  <si>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</si>
  <si>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</si>
  <si>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</si>
  <si>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</si>
  <si>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</si>
  <si>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</si>
  <si>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</si>
  <si>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</si>
  <si>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</si>
  <si>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</si>
  <si>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</si>
  <si>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</si>
  <si>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</si>
  <si>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</si>
  <si>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</si>
  <si>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</si>
  <si>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</si>
  <si>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</si>
  <si>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</si>
  <si>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</si>
  <si>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</si>
  <si>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</si>
  <si>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</si>
  <si>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</si>
  <si>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</si>
  <si>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</si>
  <si>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</si>
  <si>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</si>
  <si>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</si>
  <si>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</si>
  <si>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</si>
  <si>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</si>
  <si>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</si>
  <si>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</si>
  <si>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</si>
  <si>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</si>
  <si>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</si>
  <si>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</si>
  <si>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</si>
  <si>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</si>
  <si>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</si>
  <si>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</si>
  <si>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</si>
  <si>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</si>
  <si>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</si>
  <si>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</si>
  <si>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</si>
  <si>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</si>
  <si>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</si>
  <si>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</si>
  <si>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</si>
  <si>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</si>
  <si>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</si>
  <si>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</si>
  <si>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</si>
  <si>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</si>
  <si>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</si>
  <si>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</si>
  <si>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</si>
  <si>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</si>
  <si>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</si>
  <si>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</si>
  <si>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</si>
  <si>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</si>
  <si>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</si>
  <si>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</si>
  <si>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</si>
  <si>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</si>
  <si>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</si>
  <si>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</si>
  <si>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</si>
  <si>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</si>
  <si>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</si>
  <si>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</si>
  <si>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</si>
  <si>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</si>
  <si>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</si>
  <si>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</si>
  <si>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</si>
  <si>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</si>
  <si>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</si>
  <si>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</si>
  <si>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</si>
  <si>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</si>
  <si>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</si>
  <si>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</si>
  <si>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</si>
  <si>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</si>
  <si>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</si>
  <si>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</si>
  <si>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</si>
  <si>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</si>
  <si>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</si>
  <si>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</si>
  <si>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</si>
  <si>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</si>
  <si>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</si>
  <si>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</si>
  <si>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</si>
  <si>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</si>
  <si>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</si>
  <si>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</si>
  <si>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</si>
  <si>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</si>
  <si>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</si>
  <si>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</si>
  <si>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</si>
  <si>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</si>
  <si>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</si>
  <si>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</si>
  <si>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</si>
  <si>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</si>
  <si>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</si>
  <si>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</si>
  <si>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</si>
  <si>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</si>
  <si>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</si>
  <si>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</si>
  <si>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</si>
  <si>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</si>
  <si>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</si>
  <si>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</si>
  <si>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</si>
  <si>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</si>
  <si>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</si>
  <si>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</si>
  <si>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</si>
  <si>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</si>
  <si>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</si>
  <si>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</si>
  <si>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</si>
  <si>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</si>
  <si>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</si>
  <si>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</si>
  <si>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</si>
  <si>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</si>
  <si>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</si>
  <si>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</si>
  <si>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</si>
  <si>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</si>
  <si>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</si>
  <si>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</si>
  <si>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</si>
  <si>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</si>
  <si>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</si>
  <si>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</si>
  <si>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</si>
  <si>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</si>
  <si>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</si>
  <si>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</si>
  <si>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</si>
  <si>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</si>
  <si>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</si>
  <si>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</si>
  <si>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</si>
  <si>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</si>
  <si>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</si>
  <si>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</si>
  <si>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</si>
  <si>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</si>
  <si>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</si>
  <si>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</si>
  <si>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</si>
  <si>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</si>
  <si>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</si>
  <si>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</si>
  <si>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</si>
  <si>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</si>
  <si>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</si>
  <si>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</si>
  <si>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</si>
  <si>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</si>
  <si>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</si>
  <si>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</si>
  <si>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</si>
  <si>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</si>
  <si>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</si>
  <si>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</si>
  <si>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</si>
  <si>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</si>
  <si>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</si>
  <si>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</si>
  <si>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</si>
  <si>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</si>
  <si>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</si>
  <si>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</si>
  <si>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</si>
  <si>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</si>
  <si>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</si>
  <si>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</si>
  <si>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</si>
  <si>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</si>
  <si>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</si>
  <si>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</si>
  <si>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</si>
  <si>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</si>
  <si>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</si>
  <si>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</si>
  <si>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</si>
  <si>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</si>
  <si>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</si>
  <si>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</si>
  <si>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</si>
  <si>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</si>
  <si>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</si>
  <si>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</si>
  <si>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</si>
  <si>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</si>
  <si>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</si>
  <si>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</si>
  <si>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</si>
  <si>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</si>
  <si>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</si>
  <si>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</si>
  <si>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</si>
  <si>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</si>
  <si>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</si>
  <si>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</si>
  <si>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</si>
  <si>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</si>
  <si>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</si>
  <si>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</si>
  <si>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</si>
  <si>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</si>
  <si>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</si>
  <si>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</si>
  <si>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</si>
  <si>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</si>
  <si>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</si>
  <si>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</si>
  <si>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</si>
  <si>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</si>
  <si>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</si>
  <si>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</si>
  <si>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</si>
  <si>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</si>
  <si>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</si>
  <si>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</si>
  <si>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</si>
  <si>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</si>
  <si>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</si>
  <si>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</si>
  <si>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</si>
  <si>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</si>
  <si>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</si>
  <si>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</si>
  <si>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</si>
  <si>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</si>
  <si>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</si>
  <si>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</si>
  <si>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</si>
  <si>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</si>
  <si>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</si>
  <si>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</si>
  <si>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</si>
  <si>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</si>
  <si>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</si>
  <si>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</si>
  <si>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</si>
  <si>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</si>
  <si>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</si>
  <si>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</si>
  <si>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</si>
  <si>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</si>
  <si>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</si>
  <si>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</si>
  <si>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</si>
  <si>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</si>
  <si>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</si>
  <si>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</si>
  <si>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</si>
  <si>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</si>
  <si>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</si>
  <si>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</si>
  <si>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</si>
  <si>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</si>
  <si>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</si>
  <si>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</si>
  <si>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</si>
  <si>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</si>
  <si>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</si>
  <si>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</si>
  <si>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</si>
  <si>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</si>
  <si>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</si>
  <si>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</si>
  <si>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</si>
  <si>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</si>
  <si>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</si>
  <si>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</si>
  <si>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</si>
  <si>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</si>
  <si>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</si>
  <si>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</si>
  <si>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</si>
  <si>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</si>
  <si>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</si>
  <si>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</si>
  <si>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</si>
  <si>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</si>
  <si>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</si>
  <si>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</si>
  <si>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</si>
  <si>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</si>
  <si>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</si>
  <si>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</si>
  <si>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</si>
  <si>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</si>
  <si>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</si>
  <si>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</si>
  <si>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</si>
  <si>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</si>
  <si>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</si>
  <si>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</si>
  <si>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</si>
  <si>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</si>
  <si>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</si>
  <si>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</si>
  <si>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</si>
  <si>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</si>
  <si>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</si>
  <si>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</si>
  <si>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</si>
  <si>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</si>
  <si>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</si>
  <si>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</si>
  <si>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</si>
  <si>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</si>
  <si>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</si>
  <si>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</si>
  <si>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</si>
  <si>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</si>
  <si>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</si>
  <si>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</si>
  <si>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</si>
  <si>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</si>
  <si>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</si>
  <si>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</si>
  <si>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</si>
  <si>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</si>
  <si>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</si>
  <si>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</si>
  <si>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</si>
  <si>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</si>
  <si>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</si>
  <si>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</si>
  <si>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</si>
  <si>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</si>
  <si>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</si>
  <si>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</si>
  <si>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</si>
  <si>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</si>
  <si>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</si>
  <si>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</si>
  <si>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</si>
  <si>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</si>
  <si>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</si>
  <si>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</si>
  <si>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</si>
  <si>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</si>
  <si>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</si>
  <si>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</si>
  <si>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</si>
  <si>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</si>
  <si>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</si>
  <si>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</si>
  <si>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</si>
  <si>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</si>
  <si>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</si>
  <si>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</si>
  <si>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</si>
  <si>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</si>
  <si>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</si>
  <si>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</si>
  <si>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</si>
  <si>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</si>
  <si>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</si>
  <si>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</si>
  <si>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</si>
  <si>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</si>
  <si>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</si>
  <si>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</si>
  <si>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</si>
  <si>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</si>
  <si>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</si>
  <si>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</si>
  <si>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</si>
  <si>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</si>
  <si>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</si>
  <si>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</si>
  <si>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</si>
  <si>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</si>
  <si>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</si>
  <si>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</si>
  <si>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</si>
  <si>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</si>
  <si>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</si>
  <si>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</si>
  <si>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</si>
  <si>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</si>
  <si>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</si>
  <si>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</si>
  <si>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</si>
  <si>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</si>
  <si>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</si>
  <si>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</si>
  <si>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</si>
  <si>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</si>
  <si>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</si>
  <si>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</si>
  <si>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</si>
  <si>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</si>
  <si>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</si>
  <si>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</si>
  <si>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</si>
  <si>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</si>
  <si>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</si>
  <si>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</si>
  <si>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</si>
  <si>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</si>
  <si>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</si>
  <si>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</si>
  <si>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</si>
  <si>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</si>
  <si>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</si>
  <si>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</si>
  <si>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</si>
  <si>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</si>
  <si>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</si>
  <si>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</si>
  <si>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</si>
  <si>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</si>
  <si>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</si>
  <si>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</si>
  <si>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</si>
  <si>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</si>
  <si>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</si>
  <si>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</si>
  <si>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</si>
  <si>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</si>
  <si>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</si>
  <si>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</si>
  <si>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</si>
  <si>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</si>
  <si>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</si>
  <si>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</si>
  <si>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</si>
  <si>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</si>
  <si>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</si>
  <si>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</si>
  <si>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</si>
  <si>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</si>
  <si>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</si>
  <si>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</si>
  <si>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</si>
  <si>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</si>
  <si>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</si>
  <si>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</si>
  <si>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</si>
  <si>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</si>
  <si>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</si>
  <si>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</si>
  <si>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</si>
  <si>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</si>
  <si>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</si>
  <si>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</si>
  <si>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</si>
  <si>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</si>
  <si>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</si>
  <si>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</si>
  <si>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</si>
  <si>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</si>
  <si>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</si>
  <si>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</si>
  <si>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</si>
  <si>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</si>
  <si>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</si>
  <si>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</si>
  <si>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</si>
  <si>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</si>
  <si>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</si>
  <si>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</si>
  <si>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</si>
  <si>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</si>
  <si>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</si>
  <si>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</si>
  <si>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</si>
  <si>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</si>
  <si>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</si>
  <si>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</si>
  <si>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</si>
  <si>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</si>
  <si>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</si>
  <si>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</si>
  <si>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</si>
  <si>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</si>
  <si>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</si>
  <si>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</si>
  <si>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</si>
  <si>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</si>
  <si>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</si>
  <si>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</si>
  <si>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</si>
  <si>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</si>
  <si>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</si>
  <si>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</si>
  <si>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</si>
  <si>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</si>
  <si>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</si>
  <si>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</si>
  <si>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</si>
  <si>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</si>
  <si>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</si>
  <si>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</si>
  <si>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</si>
  <si>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</si>
  <si>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</si>
  <si>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</si>
  <si>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</si>
  <si>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</si>
  <si>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</si>
  <si>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</si>
  <si>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</si>
  <si>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</si>
  <si>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</si>
  <si>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</si>
  <si>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</si>
  <si>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</si>
  <si>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</si>
  <si>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</si>
  <si>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</si>
  <si>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</si>
  <si>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</si>
  <si>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</si>
  <si>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</si>
  <si>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</si>
  <si>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</si>
  <si>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</si>
  <si>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</si>
  <si>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</si>
  <si>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</si>
  <si>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</si>
  <si>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</si>
  <si>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</si>
  <si>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</si>
  <si>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</si>
  <si>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</si>
  <si>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</si>
  <si>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</si>
  <si>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</si>
  <si>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</si>
  <si>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</si>
  <si>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</si>
  <si>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</si>
  <si>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</si>
  <si>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</si>
  <si>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</si>
  <si>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</si>
  <si>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</si>
  <si>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</si>
  <si>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</si>
  <si>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</si>
  <si>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</si>
  <si>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</si>
  <si>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</si>
  <si>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</si>
  <si>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</si>
  <si>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</si>
  <si>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</si>
  <si>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</si>
  <si>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</si>
  <si>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</si>
  <si>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</si>
  <si>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</si>
  <si>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</si>
  <si>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</si>
  <si>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</si>
  <si>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</si>
  <si>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</si>
  <si>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</si>
  <si>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</si>
  <si>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</si>
  <si>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</si>
  <si>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</si>
  <si>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</si>
  <si>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</si>
  <si>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</si>
  <si>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</si>
  <si>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</si>
  <si>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</si>
  <si>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</si>
  <si>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</si>
  <si>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</si>
  <si>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</si>
  <si>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</si>
  <si>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</si>
  <si>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</si>
  <si>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</si>
  <si>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</si>
  <si>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</si>
  <si>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</si>
  <si>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</si>
  <si>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</si>
  <si>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</si>
  <si>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</si>
  <si>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</si>
  <si>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</si>
  <si>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</si>
  <si>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</si>
  <si>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</si>
  <si>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</si>
  <si>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</si>
  <si>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</si>
  <si>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</si>
  <si>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</si>
  <si>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</si>
  <si>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</si>
  <si>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</si>
  <si>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</si>
  <si>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</si>
  <si>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</si>
  <si>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</si>
  <si>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</si>
  <si>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</si>
  <si>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</si>
  <si>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</si>
  <si>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</si>
  <si>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</si>
  <si>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</si>
  <si>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</si>
  <si>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</si>
  <si>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</si>
  <si>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</si>
  <si>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</si>
  <si>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</si>
  <si>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</si>
  <si>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</si>
  <si>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</si>
  <si>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</si>
  <si>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</si>
  <si>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</si>
  <si>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</si>
  <si>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</si>
  <si>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</si>
  <si>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</si>
  <si>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</si>
  <si>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</si>
  <si>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</si>
  <si>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</si>
  <si>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</si>
  <si>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</si>
  <si>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</si>
  <si>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</si>
  <si>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</si>
  <si>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</si>
  <si>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</si>
  <si>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</si>
  <si>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</si>
  <si>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</si>
  <si>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</si>
  <si>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</si>
  <si>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</si>
  <si>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</si>
  <si>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</si>
  <si>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</si>
  <si>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</si>
  <si>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</si>
  <si>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</si>
  <si>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</si>
  <si>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</si>
  <si>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</si>
  <si>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</si>
  <si>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</si>
  <si>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</si>
  <si>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</si>
  <si>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</si>
  <si>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</si>
  <si>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</si>
  <si>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</si>
  <si>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</si>
  <si>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</si>
  <si>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</si>
  <si>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</si>
  <si>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</si>
  <si>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</si>
  <si>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</si>
  <si>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</si>
  <si>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</si>
  <si>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</si>
  <si>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</si>
  <si>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</si>
  <si>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</si>
  <si>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</si>
  <si>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</si>
  <si>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</si>
  <si>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</si>
  <si>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</si>
  <si>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</si>
  <si>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</si>
  <si>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</si>
  <si>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</si>
  <si>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</si>
  <si>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</si>
  <si>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</si>
  <si>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</si>
  <si>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</si>
  <si>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</si>
  <si>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</si>
  <si>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</si>
  <si>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</si>
  <si>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</si>
  <si>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</si>
  <si>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</si>
  <si>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</si>
  <si>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</si>
  <si>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</si>
  <si>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</si>
  <si>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</si>
  <si>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</si>
  <si>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</si>
  <si>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</si>
  <si>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</si>
  <si>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</si>
  <si>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</si>
  <si>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</si>
  <si>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</si>
  <si>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</si>
  <si>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</si>
  <si>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</si>
  <si>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</si>
  <si>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</si>
  <si>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</si>
  <si>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</si>
  <si>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</si>
  <si>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</si>
  <si>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</si>
  <si>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</si>
  <si>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</si>
  <si>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</si>
  <si>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</si>
  <si>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</si>
  <si>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</si>
  <si>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</si>
  <si>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</si>
  <si>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</si>
  <si>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</si>
  <si>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</si>
  <si>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</si>
  <si>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</si>
  <si>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</si>
  <si>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</si>
  <si>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</si>
  <si>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</si>
  <si>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</si>
  <si>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</si>
  <si>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</si>
  <si>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</si>
  <si>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</si>
  <si>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</si>
  <si>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</si>
  <si>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</si>
  <si>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</si>
  <si>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</si>
  <si>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</si>
  <si>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</si>
  <si>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</si>
  <si>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</si>
  <si>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</si>
  <si>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</si>
  <si>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</si>
  <si>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</si>
  <si>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</si>
  <si>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</si>
  <si>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</si>
  <si>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</si>
  <si>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</si>
  <si>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</si>
  <si>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</si>
  <si>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</si>
  <si>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</si>
  <si>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</si>
  <si>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</si>
  <si>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</si>
  <si>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</si>
  <si>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</si>
  <si>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</si>
  <si>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</si>
  <si>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</si>
  <si>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</si>
  <si>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</si>
  <si>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</si>
  <si>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</si>
  <si>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</si>
  <si>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</si>
  <si>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</si>
  <si>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</si>
  <si>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</si>
  <si>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</si>
  <si>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</si>
  <si>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</si>
  <si>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</si>
  <si>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</si>
  <si>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</si>
  <si>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</si>
  <si>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</si>
  <si>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</si>
  <si>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</si>
  <si>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</si>
  <si>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</si>
  <si>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</si>
  <si>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</si>
  <si>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</si>
  <si>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</si>
  <si>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</si>
  <si>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</si>
  <si>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</si>
  <si>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</si>
  <si>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</si>
  <si>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</si>
  <si>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</si>
  <si>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</si>
  <si>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</si>
  <si>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</si>
  <si>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</si>
  <si>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</si>
  <si>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</si>
  <si>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</si>
  <si>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</si>
  <si>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</si>
  <si>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</si>
  <si>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</si>
  <si>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</si>
  <si>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</si>
  <si>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</si>
  <si>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</si>
  <si>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</si>
  <si>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</si>
  <si>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</si>
  <si>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</si>
  <si>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</si>
  <si>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</si>
  <si>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</si>
  <si>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</si>
  <si>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</si>
  <si>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</si>
  <si>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</si>
  <si>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</si>
  <si>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</si>
  <si>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</si>
  <si>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</si>
  <si>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</si>
  <si>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</si>
  <si>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</si>
  <si>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</si>
  <si>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</si>
  <si>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</si>
  <si>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</si>
  <si>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</si>
  <si>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</si>
  <si>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</si>
  <si>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</si>
  <si>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</si>
  <si>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</si>
  <si>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</si>
  <si>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</si>
  <si>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</si>
  <si>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</si>
  <si>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</si>
  <si>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</si>
  <si>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</si>
  <si>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</si>
  <si>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</si>
  <si>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</si>
  <si>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</si>
  <si>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</si>
  <si>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</si>
  <si>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</si>
  <si>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</si>
  <si>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</si>
  <si>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</si>
  <si>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</si>
  <si>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</si>
  <si>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</si>
  <si>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</si>
  <si>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</si>
  <si>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</si>
  <si>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</si>
  <si>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</si>
  <si>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</si>
  <si>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</si>
  <si>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</si>
  <si>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</si>
  <si>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</si>
  <si>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</si>
  <si>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</si>
  <si>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</si>
  <si>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</si>
  <si>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</si>
  <si>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</si>
  <si>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</si>
  <si>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</si>
  <si>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</si>
  <si>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</si>
  <si>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</si>
  <si>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</si>
  <si>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</si>
  <si>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</si>
  <si>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</si>
  <si>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</si>
  <si>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</si>
  <si>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</si>
  <si>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</si>
  <si>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</si>
  <si>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</si>
  <si>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</si>
  <si>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</si>
  <si>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</si>
  <si>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</si>
  <si>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</si>
  <si>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</si>
  <si>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</si>
  <si>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</si>
  <si>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</si>
  <si>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</si>
  <si>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</si>
  <si>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</si>
  <si>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</si>
  <si>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</si>
  <si>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</si>
  <si>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</si>
  <si>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</si>
  <si>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</si>
  <si>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</si>
  <si>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</si>
  <si>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</si>
  <si>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</si>
  <si>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</si>
  <si>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</si>
  <si>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</si>
  <si>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</si>
  <si>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</si>
  <si>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</si>
  <si>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</si>
  <si>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</si>
  <si>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</si>
  <si>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</si>
  <si>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</si>
  <si>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</si>
  <si>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</si>
  <si>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</si>
  <si>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</si>
  <si>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</si>
  <si>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</si>
  <si>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</si>
  <si>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</si>
  <si>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</si>
  <si>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</si>
  <si>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</si>
  <si>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</si>
  <si>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</si>
  <si>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</si>
  <si>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</si>
  <si>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</si>
  <si>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</si>
  <si>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</si>
  <si>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</si>
  <si>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</si>
  <si>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</si>
  <si>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</si>
  <si>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</si>
  <si>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</si>
  <si>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</si>
  <si>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</si>
  <si>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</si>
  <si>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</si>
  <si>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</si>
  <si>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</si>
  <si>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</si>
  <si>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</si>
  <si>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</si>
  <si>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</si>
  <si>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</si>
  <si>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</si>
  <si>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</si>
  <si>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</si>
  <si>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</si>
  <si>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</si>
  <si>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</si>
  <si>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</si>
  <si>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</si>
  <si>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</si>
  <si>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</si>
  <si>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</si>
  <si>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</si>
  <si>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</si>
  <si>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</si>
  <si>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</si>
  <si>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</si>
  <si>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</si>
  <si>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</si>
  <si>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</si>
  <si>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</si>
  <si>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</si>
  <si>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</si>
  <si>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</si>
  <si>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</si>
  <si>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</si>
  <si>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</si>
  <si>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</si>
  <si>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</si>
  <si>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</si>
  <si>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</si>
  <si>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</si>
  <si>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</si>
  <si>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</si>
  <si>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</si>
  <si>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</si>
  <si>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</si>
  <si>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</si>
  <si>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</si>
  <si>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</si>
  <si>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</si>
  <si>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</si>
  <si>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</si>
  <si>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</si>
  <si>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</si>
  <si>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</si>
  <si>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</si>
  <si>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</si>
  <si>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</si>
  <si>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</si>
  <si>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</si>
  <si>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</si>
  <si>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</si>
  <si>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</si>
  <si>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</si>
  <si>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</si>
  <si>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</si>
  <si>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</si>
  <si>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</si>
  <si>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</si>
  <si>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</si>
  <si>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</si>
  <si>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</si>
  <si>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</si>
  <si>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</si>
  <si>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</si>
  <si>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</si>
  <si>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</si>
  <si>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</si>
  <si>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</si>
  <si>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</si>
  <si>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</si>
  <si>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</si>
  <si>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</si>
  <si>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</si>
  <si>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</si>
  <si>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</si>
  <si>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</si>
  <si>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</si>
  <si>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</si>
  <si>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</si>
  <si>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</si>
  <si>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</si>
  <si>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</si>
  <si>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</si>
  <si>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</si>
  <si>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</si>
  <si>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</si>
  <si>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</si>
  <si>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</si>
  <si>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</si>
  <si>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</si>
  <si>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</si>
  <si>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</si>
  <si>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</si>
  <si>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</si>
  <si>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</si>
  <si>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</si>
  <si>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</si>
  <si>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</si>
  <si>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</si>
  <si>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</si>
  <si>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</si>
  <si>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</si>
  <si>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</si>
  <si>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</si>
  <si>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</si>
  <si>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</si>
  <si>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</si>
  <si>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</si>
  <si>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</si>
  <si>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</si>
  <si>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</si>
  <si>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</si>
  <si>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</si>
  <si>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</si>
  <si>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</si>
  <si>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</si>
  <si>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</si>
  <si>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</si>
  <si>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</si>
  <si>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</si>
  <si>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</si>
  <si>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</si>
  <si>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</si>
  <si>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</si>
  <si>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</si>
  <si>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</si>
  <si>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</si>
  <si>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</si>
  <si>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</si>
  <si>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</si>
  <si>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</si>
  <si>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</si>
  <si>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</si>
  <si>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</si>
  <si>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</si>
  <si>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</si>
  <si>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</si>
  <si>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</si>
  <si>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</si>
  <si>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</si>
  <si>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</si>
  <si>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</si>
  <si>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</si>
  <si>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</si>
  <si>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</si>
  <si>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</si>
  <si>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</si>
  <si>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</si>
  <si>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</si>
  <si>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</si>
  <si>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</si>
  <si>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</si>
  <si>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</si>
  <si>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</si>
  <si>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</si>
  <si>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</si>
  <si>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</si>
  <si>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</si>
  <si>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</si>
  <si>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</si>
  <si>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</si>
  <si>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</si>
  <si>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</si>
  <si>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</si>
  <si>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</si>
  <si>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</si>
  <si>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</si>
  <si>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</si>
  <si>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</si>
  <si>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</si>
  <si>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</si>
  <si>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</si>
  <si>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</si>
  <si>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</si>
  <si>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</si>
  <si>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</si>
  <si>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</si>
  <si>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</si>
  <si>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</si>
  <si>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</si>
  <si>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</si>
  <si>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</si>
  <si>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</si>
  <si>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</si>
  <si>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</si>
  <si>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</si>
  <si>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</si>
  <si>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</si>
  <si>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</si>
  <si>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</si>
  <si>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</si>
  <si>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</si>
  <si>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</si>
  <si>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</si>
  <si>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</si>
  <si>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</si>
  <si>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</si>
  <si>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</si>
  <si>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</si>
  <si>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</si>
  <si>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</si>
  <si>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</si>
  <si>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</si>
  <si>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</si>
  <si>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</si>
  <si>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</si>
  <si>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</si>
  <si>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</si>
  <si>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</si>
  <si>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</si>
  <si>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</si>
  <si>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</si>
  <si>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</si>
  <si>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</si>
  <si>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</si>
  <si>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</si>
  <si>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</si>
  <si>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</si>
  <si>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</si>
  <si>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</si>
  <si>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</si>
  <si>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</si>
  <si>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</si>
  <si>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</si>
  <si>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</si>
  <si>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</si>
  <si>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</si>
  <si>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</si>
  <si>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</si>
  <si>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</si>
  <si>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</si>
  <si>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</si>
  <si>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</si>
  <si>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</si>
  <si>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</si>
  <si>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</si>
  <si>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</si>
  <si>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</si>
  <si>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</si>
  <si>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</si>
  <si>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</si>
  <si>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</si>
  <si>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</si>
  <si>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</si>
  <si>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</si>
  <si>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</si>
  <si>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</si>
  <si>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</si>
  <si>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</si>
  <si>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</si>
  <si>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</si>
  <si>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</si>
  <si>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</si>
  <si>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</si>
  <si>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</si>
  <si>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</si>
  <si>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</si>
  <si>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</si>
  <si>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</si>
  <si>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</si>
  <si>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</si>
  <si>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</si>
  <si>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</si>
  <si>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</si>
  <si>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</si>
  <si>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</si>
  <si>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</si>
  <si>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</si>
  <si>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</si>
  <si>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</si>
  <si>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</si>
  <si>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</si>
  <si>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</si>
  <si>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</si>
  <si>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</si>
  <si>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</si>
  <si>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</si>
  <si>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</si>
  <si>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</si>
  <si>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</si>
  <si>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</si>
  <si>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</si>
  <si>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</si>
  <si>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</si>
  <si>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</si>
  <si>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</si>
  <si>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</si>
  <si>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</si>
  <si>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</si>
  <si>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</si>
  <si>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</si>
  <si>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</si>
  <si>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</si>
  <si>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</si>
  <si>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</si>
  <si>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</si>
  <si>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</si>
  <si>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</si>
  <si>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</si>
  <si>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</si>
  <si>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</si>
  <si>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</si>
  <si>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</si>
  <si>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</si>
  <si>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</si>
  <si>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</si>
  <si>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</si>
  <si>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</si>
  <si>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</si>
  <si>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</si>
  <si>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</si>
  <si>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</si>
  <si>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</si>
  <si>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</si>
  <si>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</si>
  <si>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</si>
  <si>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</si>
  <si>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</si>
  <si>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</si>
  <si>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</si>
  <si>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</si>
  <si>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</si>
  <si>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</si>
  <si>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</si>
  <si>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</si>
  <si>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</si>
  <si>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</si>
  <si>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</si>
  <si>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</si>
  <si>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</si>
  <si>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</si>
  <si>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</si>
  <si>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</si>
  <si>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</si>
  <si>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</si>
  <si>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</si>
  <si>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</si>
  <si>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</si>
  <si>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</si>
  <si>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</si>
  <si>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</si>
  <si>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</si>
  <si>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</si>
  <si>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</si>
  <si>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</si>
  <si>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</si>
  <si>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</si>
  <si>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</si>
  <si>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</si>
  <si>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</si>
  <si>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</si>
  <si>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</si>
  <si>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</si>
  <si>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</si>
  <si>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</si>
  <si>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</si>
  <si>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</si>
  <si>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</si>
  <si>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</si>
  <si>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</si>
  <si>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</si>
  <si>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</si>
  <si>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</si>
  <si>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</si>
  <si>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</si>
  <si>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</si>
  <si>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</si>
  <si>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</si>
  <si>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</si>
  <si>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</si>
  <si>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</si>
  <si>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</si>
  <si>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</si>
  <si>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</si>
  <si>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</si>
  <si>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</si>
  <si>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</si>
  <si>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</si>
  <si>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</si>
  <si>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</si>
  <si>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</si>
  <si>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</si>
  <si>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</si>
  <si>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</si>
  <si>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</si>
  <si>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</si>
  <si>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</si>
  <si>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</si>
  <si>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</si>
  <si>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</si>
  <si>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</si>
  <si>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</si>
  <si>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</si>
  <si>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</si>
  <si>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</si>
  <si>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</si>
  <si>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</si>
  <si>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</si>
  <si>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</si>
  <si>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</si>
  <si>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</si>
  <si>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</si>
  <si>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</si>
  <si>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</si>
  <si>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</si>
  <si>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</si>
  <si>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</si>
  <si>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</si>
  <si>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</si>
  <si>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</si>
  <si>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</si>
  <si>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</si>
  <si>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</si>
  <si>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</si>
  <si>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</si>
  <si>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</si>
  <si>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</si>
  <si>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</si>
  <si>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</si>
  <si>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</si>
  <si>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</si>
  <si>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</si>
  <si>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</si>
  <si>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</si>
  <si>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</si>
  <si>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</si>
  <si>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</si>
  <si>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</si>
  <si>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</si>
  <si>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</si>
  <si>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</si>
  <si>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</si>
  <si>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</si>
  <si>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</si>
  <si>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</si>
  <si>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</si>
  <si>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</si>
  <si>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</si>
  <si>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</si>
  <si>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</si>
  <si>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</si>
  <si>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</si>
  <si>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</si>
  <si>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</si>
  <si>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</si>
  <si>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</si>
  <si>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</si>
  <si>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</si>
  <si>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</si>
  <si>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</si>
  <si>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</si>
  <si>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</si>
  <si>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</si>
  <si>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</si>
  <si>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</si>
  <si>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</si>
  <si>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</si>
  <si>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</si>
  <si>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</si>
  <si>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</si>
  <si>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</si>
  <si>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</si>
  <si>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</si>
  <si>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</si>
  <si>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</si>
  <si>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</si>
  <si>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</si>
  <si>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</si>
  <si>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</si>
  <si>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</si>
  <si>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</si>
  <si>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</si>
  <si>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</si>
  <si>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</si>
  <si>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</si>
  <si>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</si>
  <si>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</si>
  <si>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</si>
  <si>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</si>
  <si>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</si>
  <si>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</si>
  <si>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</si>
  <si>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</si>
  <si>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</si>
  <si>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</si>
  <si>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</si>
  <si>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</si>
  <si>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</si>
  <si>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</si>
  <si>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</si>
  <si>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</si>
  <si>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</si>
  <si>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</si>
  <si>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</si>
  <si>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</si>
  <si>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</si>
  <si>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</si>
  <si>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</si>
  <si>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</si>
  <si>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</si>
  <si>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</si>
  <si>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</si>
  <si>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</si>
  <si>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</si>
  <si>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</si>
  <si>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</si>
  <si>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</si>
  <si>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</si>
  <si>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</si>
  <si>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</si>
  <si>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</si>
  <si>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</si>
  <si>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</si>
  <si>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</si>
  <si>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</si>
  <si>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</si>
  <si>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</si>
  <si>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</si>
  <si>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</si>
  <si>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</si>
  <si>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</si>
  <si>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</si>
  <si>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</si>
  <si>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</si>
  <si>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</si>
  <si>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</si>
  <si>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</si>
  <si>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</si>
  <si>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</si>
  <si>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</si>
  <si>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</si>
  <si>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</si>
  <si>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</si>
  <si>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</si>
  <si>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</si>
  <si>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</si>
  <si>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</si>
  <si>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</si>
  <si>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</si>
  <si>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</si>
  <si>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</si>
  <si>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</si>
  <si>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</si>
  <si>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</si>
  <si>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</si>
  <si>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</si>
  <si>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</si>
  <si>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</si>
  <si>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</si>
  <si>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</si>
  <si>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</si>
  <si>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</si>
  <si>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</si>
  <si>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</si>
  <si>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</si>
  <si>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</si>
  <si>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</si>
  <si>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</si>
  <si>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</si>
  <si>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</si>
  <si>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</si>
  <si>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</si>
  <si>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</si>
  <si>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</si>
  <si>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</si>
  <si>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</si>
  <si>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</si>
  <si>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</si>
  <si>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</si>
  <si>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</si>
  <si>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</si>
  <si>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</si>
  <si>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</si>
  <si>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</si>
  <si>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</si>
  <si>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</si>
  <si>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</si>
  <si>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</si>
  <si>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</si>
  <si>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</si>
  <si>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</si>
  <si>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</si>
  <si>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</si>
  <si>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</si>
  <si>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</si>
  <si>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</si>
  <si>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</si>
  <si>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</si>
  <si>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</si>
  <si>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</si>
  <si>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</si>
  <si>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</si>
  <si>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</si>
  <si>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</si>
  <si>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</si>
  <si>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</si>
  <si>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</si>
  <si>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</si>
  <si>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</si>
  <si>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</si>
  <si>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</si>
  <si>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</si>
  <si>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</si>
  <si>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</si>
  <si>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</si>
  <si>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</si>
  <si>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</si>
  <si>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</si>
  <si>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</si>
  <si>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</si>
  <si>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</si>
  <si>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</si>
  <si>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</si>
  <si>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</si>
  <si>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</si>
  <si>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</si>
  <si>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</si>
  <si>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</si>
  <si>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</si>
  <si>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</si>
  <si>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</si>
  <si>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</si>
  <si>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</si>
  <si>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</si>
  <si>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</si>
  <si>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</si>
  <si>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</si>
  <si>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</si>
  <si>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</si>
  <si>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</si>
  <si>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</si>
  <si>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</si>
  <si>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</si>
  <si>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</si>
  <si>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</si>
  <si>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</si>
  <si>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</si>
  <si>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</si>
  <si>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</si>
  <si>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</si>
  <si>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</si>
  <si>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</si>
  <si>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</si>
  <si>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</si>
  <si>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</si>
  <si>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</si>
  <si>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</si>
  <si>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</si>
  <si>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</si>
  <si>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</si>
  <si>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</si>
  <si>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</si>
  <si>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</si>
  <si>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</si>
  <si>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</si>
  <si>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</si>
  <si>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</si>
  <si>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</si>
  <si>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</si>
  <si>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</si>
  <si>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</si>
  <si>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</si>
  <si>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</si>
  <si>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</si>
  <si>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</si>
  <si>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</si>
  <si>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</si>
  <si>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</si>
  <si>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</si>
  <si>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</si>
  <si>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</si>
  <si>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</si>
  <si>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</si>
  <si>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</si>
  <si>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</si>
  <si>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</si>
  <si>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</si>
  <si>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</si>
  <si>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</si>
  <si>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</si>
  <si>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</si>
  <si>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</si>
  <si>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</si>
  <si>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</si>
  <si>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</si>
  <si>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</si>
  <si>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</si>
  <si>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</si>
  <si>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</si>
  <si>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</si>
  <si>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</si>
  <si>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</si>
  <si>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</si>
  <si>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</si>
  <si>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</si>
  <si>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</si>
  <si>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</si>
  <si>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</si>
  <si>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</si>
  <si>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</si>
  <si>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</si>
  <si>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</si>
  <si>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</si>
  <si>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</si>
  <si>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</si>
  <si>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</si>
  <si>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</si>
  <si>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</si>
  <si>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</si>
  <si>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</si>
  <si>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</si>
  <si>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</si>
  <si>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</si>
  <si>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</si>
  <si>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</si>
  <si>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</si>
  <si>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</si>
  <si>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</si>
  <si>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</si>
  <si>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</si>
  <si>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</si>
  <si>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</si>
  <si>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</si>
  <si>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</si>
  <si>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</si>
  <si>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</si>
  <si>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</si>
  <si>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</si>
  <si>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</si>
  <si>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</si>
  <si>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</si>
  <si>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</si>
  <si>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</si>
  <si>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</si>
  <si>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</si>
  <si>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</si>
  <si>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</si>
  <si>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</si>
  <si>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</si>
  <si>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</si>
  <si>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</si>
  <si>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</si>
  <si>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</si>
  <si>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</si>
  <si>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</si>
  <si>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</si>
  <si>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</si>
  <si>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</si>
  <si>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</si>
  <si>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</si>
  <si>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</si>
  <si>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</si>
  <si>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</si>
  <si>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</si>
  <si>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</si>
  <si>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</si>
  <si>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</si>
  <si>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</si>
  <si>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</si>
  <si>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</si>
  <si>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</si>
  <si>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</si>
  <si>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</si>
  <si>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</si>
  <si>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</si>
  <si>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</si>
  <si>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</si>
  <si>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</si>
  <si>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</si>
  <si>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</si>
  <si>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</si>
  <si>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</si>
  <si>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</si>
  <si>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</si>
  <si>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</si>
  <si>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</si>
  <si>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</si>
  <si>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</si>
  <si>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</si>
  <si>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</si>
  <si>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</si>
  <si>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</si>
  <si>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</si>
  <si>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</si>
  <si>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</si>
  <si>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</si>
  <si>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</si>
  <si>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</si>
  <si>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</si>
  <si>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</si>
  <si>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</si>
  <si>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</si>
  <si>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</si>
  <si>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</si>
  <si>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</si>
  <si>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</si>
  <si>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</si>
  <si>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</si>
  <si>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</si>
  <si>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</si>
  <si>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</si>
  <si>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</si>
  <si>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</si>
  <si>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</si>
  <si>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</si>
  <si>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</si>
  <si>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</si>
  <si>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</si>
  <si>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</si>
  <si>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</si>
  <si>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</si>
  <si>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</si>
  <si>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</si>
  <si>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</si>
  <si>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</si>
  <si>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</si>
  <si>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</si>
  <si>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</si>
  <si>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</si>
  <si>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</si>
  <si>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</si>
  <si>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</si>
  <si>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</si>
  <si>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</si>
  <si>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</si>
  <si>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</si>
  <si>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</si>
  <si>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</si>
  <si>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</si>
  <si>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</si>
  <si>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</si>
  <si>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</si>
  <si>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</si>
  <si>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</si>
  <si>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</si>
  <si>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</si>
  <si>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</si>
  <si>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</si>
  <si>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</si>
  <si>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</si>
  <si>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</si>
  <si>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</si>
  <si>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</si>
  <si>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</si>
  <si>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</si>
  <si>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</si>
  <si>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</si>
  <si>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</si>
  <si>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</si>
  <si>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</si>
  <si>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</si>
  <si>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</si>
  <si>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</si>
  <si>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</si>
  <si>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</si>
  <si>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</si>
  <si>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</si>
  <si>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</si>
  <si>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</si>
  <si>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</si>
  <si>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</si>
  <si>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</si>
  <si>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</si>
  <si>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</si>
  <si>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</si>
  <si>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</si>
  <si>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</si>
  <si>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</si>
  <si>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</si>
  <si>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</si>
  <si>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</si>
  <si>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</si>
  <si>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</si>
  <si>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</si>
  <si>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</si>
  <si>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</si>
  <si>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</si>
  <si>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</si>
  <si>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</si>
  <si>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</si>
  <si>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</si>
  <si>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</si>
  <si>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</si>
  <si>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</si>
  <si>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</si>
  <si>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</si>
  <si>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</si>
  <si>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</si>
  <si>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</si>
  <si>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</si>
  <si>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</si>
  <si>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</si>
  <si>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</si>
  <si>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</si>
  <si>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</si>
  <si>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</si>
  <si>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</si>
  <si>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</si>
  <si>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</si>
  <si>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</si>
  <si>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</si>
  <si>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</si>
  <si>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</si>
  <si>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</si>
  <si>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</si>
  <si>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</si>
  <si>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</si>
  <si>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</si>
  <si>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</si>
  <si>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</si>
  <si>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</si>
  <si>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</si>
  <si>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</si>
  <si>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</si>
  <si>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</si>
  <si>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</si>
  <si>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</si>
  <si>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</si>
  <si>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</si>
  <si>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</si>
  <si>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</si>
  <si>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</si>
  <si>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</si>
  <si>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</si>
  <si>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</si>
  <si>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</si>
  <si>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</si>
  <si>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</si>
  <si>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</si>
  <si>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</si>
  <si>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</si>
  <si>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</si>
  <si>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</si>
  <si>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</si>
  <si>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</si>
  <si>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</si>
  <si>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</si>
  <si>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</si>
  <si>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</si>
  <si>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</si>
  <si>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</si>
  <si>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</si>
  <si>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</si>
  <si>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</si>
  <si>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</si>
  <si>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</si>
  <si>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</si>
  <si>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</si>
  <si>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</si>
  <si>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</si>
  <si>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</si>
  <si>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</si>
  <si>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</si>
  <si>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</si>
  <si>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</si>
  <si>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</si>
  <si>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</si>
  <si>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</si>
  <si>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</si>
  <si>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</si>
  <si>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</si>
  <si>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</si>
  <si>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</si>
  <si>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</si>
  <si>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</si>
  <si>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</si>
  <si>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</si>
  <si>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</si>
  <si>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</si>
  <si>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</si>
  <si>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</si>
  <si>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</si>
  <si>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</si>
  <si>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</si>
  <si>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</si>
  <si>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</si>
  <si>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</si>
  <si>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</si>
  <si>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</si>
  <si>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</si>
  <si>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</si>
  <si>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</si>
  <si>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</si>
  <si>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</si>
  <si>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</si>
  <si>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</si>
  <si>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</si>
  <si>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</si>
  <si>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</si>
  <si>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</si>
  <si>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</si>
  <si>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</si>
  <si>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</si>
  <si>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</si>
  <si>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</si>
  <si>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</si>
  <si>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</si>
  <si>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</si>
  <si>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</si>
  <si>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</si>
  <si>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</si>
  <si>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</si>
  <si>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</si>
  <si>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</si>
  <si>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</si>
  <si>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</si>
  <si>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</si>
  <si>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</si>
  <si>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</si>
  <si>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</si>
  <si>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</si>
  <si>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</si>
  <si>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</si>
  <si>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</si>
  <si>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</si>
  <si>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</si>
  <si>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</si>
  <si>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</si>
  <si>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</si>
  <si>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</si>
  <si>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</si>
  <si>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</si>
  <si>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</si>
  <si>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</si>
  <si>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</si>
  <si>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</si>
  <si>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</si>
  <si>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</si>
  <si>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</si>
  <si>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</si>
  <si>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</si>
  <si>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</si>
  <si>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</si>
  <si>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</si>
  <si>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</si>
  <si>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</si>
  <si>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</si>
  <si>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</si>
  <si>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</si>
  <si>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</si>
  <si>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</si>
  <si>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</si>
  <si>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</si>
  <si>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</si>
  <si>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</si>
  <si>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</si>
  <si>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</si>
  <si>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</si>
  <si>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</si>
  <si>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</si>
  <si>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</si>
  <si>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</si>
  <si>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</si>
  <si>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</si>
  <si>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</si>
  <si>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</si>
  <si>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</si>
  <si>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</si>
  <si>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</si>
  <si>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</si>
  <si>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</si>
  <si>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</si>
  <si>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</si>
  <si>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</si>
  <si>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</si>
  <si>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</si>
  <si>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</si>
  <si>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</si>
  <si>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</si>
  <si>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</si>
  <si>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</si>
  <si>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</si>
  <si>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</si>
  <si>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</si>
  <si>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</si>
  <si>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</si>
  <si>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</si>
  <si>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</si>
  <si>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</si>
  <si>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</si>
  <si>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</si>
  <si>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</si>
  <si>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</si>
  <si>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</si>
  <si>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</si>
  <si>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</si>
  <si>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</si>
  <si>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</si>
  <si>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</si>
  <si>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</si>
  <si>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</si>
  <si>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</si>
  <si>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</si>
  <si>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</si>
  <si>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</si>
  <si>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</si>
  <si>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</si>
  <si>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</si>
  <si>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</si>
  <si>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</si>
  <si>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</si>
  <si>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</si>
  <si>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</si>
  <si>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</si>
  <si>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</si>
  <si>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</si>
  <si>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</si>
  <si>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</si>
  <si>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</si>
  <si>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</si>
  <si>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</si>
  <si>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</si>
  <si>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</si>
  <si>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</si>
  <si>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</si>
  <si>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</si>
  <si>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</si>
  <si>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</si>
  <si>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</si>
  <si>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</si>
  <si>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</si>
  <si>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</si>
  <si>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</si>
  <si>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</si>
  <si>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</si>
  <si>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</si>
  <si>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</si>
  <si>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</si>
  <si>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</si>
  <si>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</si>
  <si>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</si>
  <si>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</si>
  <si>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</si>
  <si>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</si>
  <si>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</si>
  <si>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</si>
  <si>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</si>
  <si>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</si>
  <si>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</si>
  <si>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</si>
  <si>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</si>
  <si>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</si>
  <si>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</si>
  <si>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</si>
  <si>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</si>
  <si>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</si>
  <si>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</si>
  <si>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</si>
  <si>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</si>
  <si>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</si>
  <si>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</si>
  <si>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</si>
  <si>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</si>
  <si>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</si>
  <si>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</si>
  <si>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</si>
  <si>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</si>
  <si>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</si>
  <si>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</si>
  <si>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</si>
  <si>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</si>
  <si>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</si>
  <si>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</si>
  <si>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</si>
  <si>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</si>
  <si>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</si>
  <si>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</si>
  <si>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</si>
  <si>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</si>
  <si>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</si>
  <si>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</si>
  <si>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</si>
  <si>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</si>
  <si>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</si>
  <si>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</si>
  <si>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</si>
  <si>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</si>
  <si>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</si>
  <si>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</si>
  <si>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</si>
  <si>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</si>
  <si>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</si>
  <si>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</si>
  <si>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</si>
  <si>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</si>
  <si>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</si>
  <si>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</si>
  <si>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</si>
  <si>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</si>
  <si>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</si>
  <si>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</si>
  <si>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</si>
  <si>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</si>
  <si>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</si>
  <si>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</si>
  <si>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</si>
  <si>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</si>
  <si>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</si>
  <si>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</si>
  <si>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</si>
  <si>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</si>
  <si>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</si>
  <si>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</si>
  <si>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</si>
  <si>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</si>
  <si>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</si>
  <si>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</si>
  <si>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</si>
  <si>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</si>
  <si>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</si>
  <si>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</si>
  <si>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</si>
  <si>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</si>
  <si>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</si>
  <si>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</si>
  <si>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</si>
  <si>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</si>
  <si>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</si>
  <si>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</si>
  <si>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</si>
  <si>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</si>
  <si>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</si>
  <si>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</si>
  <si>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</si>
  <si>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</si>
  <si>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</si>
  <si>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</si>
  <si>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</si>
  <si>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</si>
  <si>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</si>
  <si>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</si>
  <si>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</si>
  <si>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</si>
  <si>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</si>
  <si>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</si>
  <si>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</si>
  <si>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</si>
  <si>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</si>
  <si>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</si>
  <si>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</si>
  <si>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</si>
  <si>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</si>
  <si>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</si>
  <si>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</si>
  <si>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</si>
  <si>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</si>
  <si>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</si>
  <si>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</si>
  <si>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</si>
  <si>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</si>
  <si>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</si>
  <si>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</si>
  <si>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</si>
  <si>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</si>
  <si>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</si>
  <si>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</si>
  <si>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</si>
  <si>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</si>
  <si>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</si>
  <si>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</si>
  <si>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</si>
  <si>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</si>
  <si>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</si>
  <si>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</si>
  <si>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</si>
  <si>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</si>
  <si>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</si>
  <si>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</si>
  <si>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</si>
  <si>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</si>
  <si>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</si>
  <si>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</si>
  <si>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</si>
  <si>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</si>
  <si>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</si>
  <si>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</si>
  <si>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</si>
  <si>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</si>
  <si>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</si>
  <si>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</si>
  <si>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</si>
  <si>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</si>
  <si>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</si>
  <si>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</si>
  <si>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</si>
  <si>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</si>
  <si>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</si>
  <si>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</si>
  <si>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</si>
  <si>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</si>
  <si>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</si>
  <si>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</si>
  <si>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</si>
  <si>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</si>
  <si>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</si>
  <si>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</si>
  <si>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</si>
  <si>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</si>
  <si>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</si>
  <si>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</si>
  <si>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</si>
  <si>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</si>
  <si>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</si>
  <si>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</si>
  <si>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</si>
  <si>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</si>
  <si>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</si>
  <si>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</si>
  <si>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</si>
  <si>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</si>
  <si>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</si>
  <si>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</si>
  <si>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</si>
  <si>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</si>
  <si>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</si>
  <si>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</si>
  <si>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</si>
  <si>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</si>
  <si>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</si>
  <si>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</si>
  <si>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</si>
  <si>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</si>
  <si>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</si>
  <si>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</si>
  <si>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</si>
  <si>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</si>
  <si>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</si>
  <si>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</si>
  <si>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</si>
  <si>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</si>
  <si>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</si>
  <si>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</si>
  <si>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</si>
  <si>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</si>
  <si>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</si>
  <si>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</si>
  <si>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</si>
  <si>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</si>
  <si>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</si>
  <si>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</si>
  <si>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</si>
  <si>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</si>
  <si>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</si>
  <si>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</si>
  <si>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</si>
  <si>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</si>
  <si>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</si>
  <si>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</si>
  <si>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</si>
  <si>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</si>
  <si>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</si>
  <si>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</si>
  <si>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</si>
  <si>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</si>
  <si>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</si>
  <si>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</si>
  <si>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</si>
  <si>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</si>
  <si>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</si>
  <si>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</si>
  <si>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</si>
  <si>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</si>
  <si>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</si>
  <si>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</si>
  <si>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</si>
  <si>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</si>
  <si>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</si>
  <si>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</si>
  <si>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</si>
  <si>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</si>
  <si>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</si>
  <si>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</si>
  <si>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</si>
  <si>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</si>
  <si>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</si>
  <si>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</si>
  <si>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</si>
  <si>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</si>
  <si>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</si>
  <si>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</si>
  <si>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</si>
  <si>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</si>
  <si>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</si>
  <si>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</si>
  <si>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</si>
  <si>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</si>
  <si>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</si>
  <si>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</si>
  <si>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</si>
  <si>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</si>
  <si>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</si>
  <si>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</si>
  <si>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</si>
  <si>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</si>
  <si>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</si>
  <si>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</si>
  <si>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</si>
  <si>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</si>
  <si>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</si>
  <si>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</si>
  <si>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</si>
  <si>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</si>
  <si>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</si>
  <si>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</si>
  <si>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</si>
  <si>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</si>
  <si>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</si>
  <si>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</si>
  <si>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</si>
  <si>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</si>
  <si>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</si>
  <si>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</si>
  <si>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</si>
  <si>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</si>
  <si>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</si>
  <si>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</si>
  <si>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</si>
  <si>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</si>
  <si>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</si>
  <si>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</si>
  <si>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</si>
  <si>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</si>
  <si>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</si>
  <si>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</si>
  <si>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</si>
  <si>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</si>
  <si>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</si>
  <si>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</si>
  <si>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</si>
  <si>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</si>
  <si>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</si>
  <si>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</si>
  <si>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</si>
  <si>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</si>
  <si>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</si>
  <si>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</si>
  <si>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</si>
  <si>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</si>
  <si>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</si>
  <si>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</si>
  <si>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</si>
  <si>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</si>
  <si>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</si>
  <si>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</si>
  <si>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</si>
  <si>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</si>
  <si>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</si>
  <si>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</si>
  <si>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</si>
  <si>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</si>
  <si>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</si>
  <si>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</si>
  <si>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</si>
  <si>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</si>
  <si>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</si>
  <si>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</si>
  <si>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</si>
  <si>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</si>
  <si>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</si>
  <si>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</si>
  <si>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</si>
  <si>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</si>
  <si>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</si>
  <si>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</si>
  <si>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</si>
  <si>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</si>
  <si>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</si>
  <si>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</si>
  <si>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</si>
  <si>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</si>
  <si>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</si>
  <si>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</si>
  <si>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</si>
  <si>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</si>
  <si>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</si>
  <si>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</si>
  <si>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</si>
  <si>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</si>
  <si>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</si>
  <si>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</si>
  <si>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</si>
  <si>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</si>
  <si>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</si>
  <si>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</si>
  <si>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</si>
  <si>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</si>
  <si>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</si>
  <si>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</si>
  <si>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</si>
  <si>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</si>
  <si>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</si>
  <si>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</si>
  <si>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</si>
  <si>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</si>
  <si>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</si>
  <si>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</si>
  <si>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</si>
  <si>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</si>
  <si>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</si>
  <si>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</si>
  <si>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</si>
  <si>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</si>
  <si>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</si>
  <si>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</si>
  <si>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</si>
  <si>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</si>
  <si>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</si>
  <si>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</si>
  <si>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</si>
  <si>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</si>
  <si>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</si>
  <si>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</si>
  <si>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</si>
  <si>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</si>
  <si>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</si>
  <si>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</si>
  <si>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</si>
  <si>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</si>
  <si>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</si>
  <si>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</si>
  <si>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</si>
  <si>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</si>
  <si>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</si>
  <si>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</si>
  <si>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</si>
  <si>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</si>
  <si>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</si>
  <si>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</si>
  <si>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</si>
  <si>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</si>
  <si>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</si>
  <si>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</si>
  <si>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</si>
  <si>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</si>
  <si>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</si>
  <si>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</si>
  <si>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</si>
  <si>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</si>
  <si>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</si>
  <si>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</si>
  <si>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</si>
  <si>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</si>
  <si>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</si>
  <si>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</si>
  <si>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</si>
  <si>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</si>
  <si>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</si>
  <si>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</si>
  <si>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</si>
  <si>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</si>
  <si>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</si>
  <si>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</si>
  <si>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</si>
  <si>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</si>
  <si>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</si>
  <si>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</si>
  <si>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</si>
  <si>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</si>
  <si>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</si>
  <si>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</si>
  <si>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</si>
  <si>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</si>
  <si>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</si>
  <si>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</si>
  <si>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</si>
  <si>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</si>
  <si>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</si>
  <si>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</si>
  <si>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</si>
  <si>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</si>
  <si>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</si>
  <si>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</si>
  <si>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</si>
  <si>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</si>
  <si>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</si>
  <si>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</si>
  <si>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</si>
  <si>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</si>
  <si>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</si>
  <si>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</si>
  <si>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</si>
  <si>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</si>
  <si>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</si>
  <si>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</si>
  <si>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</si>
  <si>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</si>
  <si>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</si>
  <si>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</si>
  <si>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</si>
  <si>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</si>
  <si>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</si>
  <si>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</si>
  <si>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</si>
  <si>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</si>
  <si>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</si>
  <si>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</si>
  <si>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</si>
  <si>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</si>
  <si>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</si>
  <si>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</si>
  <si>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</si>
  <si>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</si>
  <si>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</si>
  <si>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</si>
  <si>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</si>
  <si>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</si>
  <si>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</si>
  <si>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</si>
  <si>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</si>
  <si>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</si>
  <si>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</si>
  <si>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</si>
  <si>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</si>
  <si>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</si>
  <si>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</si>
  <si>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</si>
  <si>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</si>
  <si>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</si>
  <si>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</si>
  <si>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</si>
  <si>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</si>
  <si>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</si>
  <si>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</si>
  <si>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</si>
  <si>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</si>
  <si>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</si>
  <si>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</si>
  <si>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</si>
  <si>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</si>
  <si>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</si>
  <si>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</si>
  <si>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</si>
  <si>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</si>
  <si>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</si>
  <si>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</si>
  <si>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</si>
  <si>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</si>
  <si>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</si>
  <si>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</si>
  <si>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</si>
  <si>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</si>
  <si>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</si>
  <si>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</si>
  <si>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</si>
  <si>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</si>
  <si>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</si>
  <si>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</si>
  <si>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</si>
  <si>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</si>
  <si>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</si>
  <si>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</si>
  <si>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</si>
  <si>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</si>
  <si>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</si>
  <si>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</si>
  <si>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</si>
  <si>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</si>
  <si>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</si>
  <si>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</si>
  <si>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</si>
  <si>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</si>
  <si>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</si>
  <si>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</si>
  <si>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</si>
  <si>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</si>
  <si>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</si>
  <si>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</si>
  <si>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</si>
  <si>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</si>
  <si>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</si>
  <si>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</si>
  <si>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</si>
  <si>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</si>
  <si>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</si>
  <si>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</si>
  <si>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</si>
  <si>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</si>
  <si>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</si>
  <si>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</si>
  <si>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</si>
  <si>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</si>
  <si>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</si>
  <si>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</si>
  <si>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</si>
  <si>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</si>
  <si>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</si>
  <si>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</si>
  <si>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</si>
  <si>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</si>
  <si>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</si>
  <si>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</si>
  <si>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</si>
  <si>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</si>
  <si>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</si>
  <si>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</si>
  <si>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</si>
  <si>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</si>
  <si>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</si>
  <si>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</si>
  <si>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</si>
  <si>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</si>
  <si>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</si>
  <si>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</si>
  <si>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</si>
  <si>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</si>
  <si>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</si>
  <si>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</si>
  <si>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</si>
  <si>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</si>
  <si>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</si>
  <si>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</si>
  <si>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</si>
  <si>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</si>
  <si>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</si>
  <si>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</si>
  <si>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</si>
  <si>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</si>
  <si>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</si>
  <si>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</si>
  <si>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</si>
  <si>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</si>
  <si>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</si>
  <si>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</si>
  <si>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</si>
  <si>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</si>
  <si>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</si>
  <si>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</si>
  <si>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</si>
  <si>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</si>
  <si>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</si>
  <si>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</si>
  <si>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</si>
  <si>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</si>
  <si>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</si>
  <si>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</si>
  <si>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</si>
  <si>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</si>
  <si>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</si>
  <si>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</si>
  <si>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</si>
  <si>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</si>
  <si>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</si>
  <si>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</si>
  <si>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</si>
  <si>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</si>
  <si>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</si>
  <si>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</si>
  <si>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</si>
  <si>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</si>
  <si>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</si>
  <si>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</si>
  <si>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</si>
  <si>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</si>
  <si>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</si>
  <si>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</si>
  <si>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</si>
  <si>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</si>
  <si>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</si>
  <si>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</si>
  <si>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</si>
  <si>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</si>
  <si>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</si>
  <si>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</si>
  <si>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</si>
  <si>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</si>
  <si>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</si>
  <si>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</si>
  <si>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</si>
  <si>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</si>
  <si>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</si>
  <si>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</si>
  <si>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</si>
  <si>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</si>
  <si>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</si>
  <si>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</si>
  <si>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</si>
  <si>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</si>
  <si>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</si>
  <si>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</si>
  <si>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</si>
  <si>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</si>
  <si>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</si>
  <si>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</si>
  <si>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</si>
  <si>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</si>
  <si>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</si>
  <si>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</si>
  <si>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</si>
  <si>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</si>
  <si>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</si>
  <si>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</si>
  <si>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</si>
  <si>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</si>
  <si>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</si>
  <si>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</si>
  <si>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</si>
  <si>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</si>
  <si>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</si>
  <si>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</si>
  <si>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</si>
  <si>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</si>
  <si>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</si>
  <si>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</si>
  <si>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</si>
  <si>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</si>
  <si>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</si>
  <si>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</si>
  <si>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</si>
  <si>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</si>
  <si>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</si>
  <si>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</si>
  <si>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</si>
  <si>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</si>
  <si>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</si>
  <si>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</si>
  <si>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</si>
  <si>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</si>
  <si>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</si>
  <si>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</si>
  <si>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</si>
  <si>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</si>
  <si>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</si>
  <si>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</si>
  <si>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</si>
  <si>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</si>
  <si>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</si>
  <si>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</si>
  <si>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</si>
  <si>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</si>
  <si>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</si>
  <si>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</si>
  <si>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</si>
  <si>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</si>
  <si>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</si>
  <si>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</si>
  <si>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</si>
  <si>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</si>
  <si>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</si>
  <si>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</si>
  <si>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</si>
  <si>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</si>
  <si>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</si>
  <si>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</si>
  <si>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</si>
  <si>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</si>
  <si>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</si>
  <si>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</si>
  <si>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</si>
  <si>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</si>
  <si>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</si>
  <si>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</si>
  <si>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</si>
  <si>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</si>
  <si>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</si>
  <si>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</si>
  <si>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</si>
  <si>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</si>
  <si>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</si>
  <si>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</si>
  <si>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</si>
  <si>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</si>
  <si>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</si>
  <si>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</si>
  <si>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</si>
  <si>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</si>
  <si>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</si>
  <si>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</si>
  <si>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</si>
  <si>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</si>
  <si>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</si>
  <si>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</si>
  <si>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</si>
  <si>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</si>
  <si>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</si>
  <si>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</si>
  <si>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</si>
  <si>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</si>
  <si>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</si>
  <si>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</si>
  <si>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</si>
  <si>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</si>
  <si>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</si>
  <si>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</si>
  <si>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</si>
  <si>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</si>
  <si>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</si>
  <si>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</si>
  <si>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</si>
  <si>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</si>
  <si>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</si>
  <si>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</si>
  <si>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</si>
  <si>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</si>
  <si>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</si>
  <si>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</si>
  <si>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</si>
  <si>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</si>
  <si>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</si>
  <si>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</si>
  <si>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</si>
  <si>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</si>
  <si>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</si>
  <si>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</si>
  <si>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</si>
  <si>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</si>
  <si>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</si>
  <si>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</si>
  <si>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</si>
  <si>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</si>
  <si>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</si>
  <si>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</si>
  <si>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</si>
  <si>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</si>
  <si>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</si>
  <si>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</si>
  <si>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</si>
  <si>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</si>
  <si>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</si>
  <si>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</si>
  <si>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</si>
  <si>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</si>
  <si>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</si>
  <si>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</si>
  <si>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</si>
  <si>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</si>
  <si>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</si>
  <si>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</si>
  <si>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</si>
  <si>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</si>
  <si>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</si>
  <si>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</si>
  <si>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</si>
  <si>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</si>
  <si>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</si>
  <si>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</si>
  <si>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</si>
  <si>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</si>
  <si>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</si>
  <si>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</si>
  <si>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</si>
  <si>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</si>
  <si>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</si>
  <si>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</si>
  <si>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</si>
  <si>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</si>
  <si>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</si>
  <si>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</si>
  <si>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</si>
  <si>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</si>
  <si>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</si>
  <si>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</si>
  <si>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</si>
  <si>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</si>
  <si>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</si>
  <si>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</si>
  <si>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</si>
  <si>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</si>
  <si>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</si>
  <si>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</si>
  <si>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</si>
  <si>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</si>
  <si>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</si>
  <si>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</si>
  <si>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</si>
  <si>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</si>
  <si>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</si>
  <si>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</si>
  <si>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</si>
  <si>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</si>
  <si>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</si>
  <si>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</si>
  <si>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</si>
  <si>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</si>
  <si>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</si>
  <si>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</si>
  <si>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</si>
  <si>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</si>
  <si>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</si>
  <si>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</si>
  <si>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</si>
  <si>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</si>
  <si>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</si>
  <si>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</si>
  <si>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</si>
  <si>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</si>
  <si>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</si>
  <si>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</si>
  <si>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</si>
  <si>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</si>
  <si>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</si>
  <si>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</si>
  <si>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</si>
  <si>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</si>
  <si>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</si>
  <si>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</si>
  <si>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</si>
  <si>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</si>
  <si>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</si>
  <si>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</si>
  <si>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</si>
  <si>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</si>
  <si>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</si>
  <si>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</si>
  <si>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</si>
  <si>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</si>
  <si>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</si>
  <si>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</si>
  <si>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</si>
  <si>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</si>
  <si>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</si>
  <si>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</si>
  <si>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</si>
  <si>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</si>
  <si>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</si>
  <si>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</si>
  <si>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</si>
  <si>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</si>
  <si>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</si>
  <si>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</si>
  <si>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</si>
  <si>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</si>
  <si>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</si>
  <si>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</si>
  <si>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</si>
  <si>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</si>
  <si>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</si>
  <si>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</si>
  <si>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</si>
  <si>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</si>
  <si>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</si>
  <si>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</si>
  <si>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</si>
  <si>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</si>
  <si>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</si>
  <si>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</si>
  <si>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</si>
  <si>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</si>
  <si>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</si>
  <si>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</si>
  <si>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</si>
  <si>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</si>
  <si>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</si>
  <si>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</si>
  <si>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</si>
  <si>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</si>
  <si>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</si>
  <si>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</si>
  <si>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</si>
  <si>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</si>
  <si>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</si>
  <si>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</si>
  <si>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</si>
  <si>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</si>
  <si>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</si>
  <si>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</si>
  <si>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</si>
  <si>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</si>
  <si>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</si>
  <si>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</si>
  <si>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</si>
  <si>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</si>
  <si>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</si>
  <si>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</si>
  <si>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</si>
  <si>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</si>
  <si>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</si>
  <si>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</si>
  <si>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</si>
  <si>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</si>
  <si>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</si>
  <si>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</si>
  <si>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</si>
  <si>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</si>
  <si>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</si>
  <si>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</si>
  <si>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</si>
  <si>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</si>
  <si>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</si>
  <si>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</si>
  <si>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</si>
  <si>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</si>
  <si>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</si>
  <si>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</si>
  <si>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</si>
  <si>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</si>
  <si>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</si>
  <si>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</si>
  <si>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</si>
  <si>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</si>
  <si>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</si>
  <si>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</si>
  <si>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</si>
  <si>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</si>
  <si>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</si>
  <si>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</si>
  <si>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</si>
  <si>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</si>
  <si>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</si>
  <si>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</si>
  <si>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</si>
  <si>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</si>
  <si>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</si>
  <si>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</si>
  <si>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</si>
  <si>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</si>
  <si>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</si>
  <si>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</si>
  <si>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</si>
  <si>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</si>
  <si>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</si>
  <si>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</si>
  <si>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</si>
  <si>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</si>
  <si>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</si>
  <si>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</si>
  <si>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</si>
  <si>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</si>
  <si>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</si>
  <si>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</si>
  <si>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</si>
  <si>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</si>
  <si>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</si>
  <si>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</si>
  <si>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</si>
  <si>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</si>
  <si>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</si>
  <si>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</si>
  <si>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</si>
  <si>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</si>
  <si>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</si>
  <si>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</si>
  <si>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</si>
  <si>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</si>
  <si>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</si>
  <si>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</si>
  <si>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</si>
  <si>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</si>
  <si>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</si>
  <si>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</si>
  <si>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</si>
  <si>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</si>
  <si>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</si>
  <si>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</si>
  <si>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</si>
  <si>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</si>
  <si>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</si>
  <si>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</si>
  <si>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</si>
  <si>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</si>
  <si>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</si>
  <si>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</si>
  <si>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</si>
  <si>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</si>
  <si>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</si>
  <si>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</si>
  <si>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</si>
  <si>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</si>
  <si>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</si>
  <si>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</si>
  <si>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</si>
  <si>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</si>
  <si>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</si>
  <si>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</si>
  <si>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</si>
  <si>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</si>
  <si>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</si>
  <si>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</si>
  <si>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</si>
  <si>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</si>
  <si>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</si>
  <si>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</si>
  <si>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</si>
  <si>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</si>
  <si>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</si>
  <si>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</si>
  <si>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</si>
  <si>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</si>
  <si>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</si>
  <si>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</si>
  <si>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</si>
  <si>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</si>
  <si>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</si>
  <si>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</si>
  <si>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</si>
  <si>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</si>
  <si>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</si>
  <si>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</si>
  <si>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</si>
  <si>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</si>
  <si>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</si>
  <si>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</si>
  <si>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</si>
  <si>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</si>
  <si>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</si>
  <si>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</si>
  <si>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</si>
  <si>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</si>
  <si>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</si>
  <si>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</si>
  <si>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</si>
  <si>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</si>
  <si>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</si>
  <si>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</si>
  <si>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</si>
  <si>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</si>
  <si>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</si>
  <si>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</si>
  <si>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</si>
  <si>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</si>
  <si>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</si>
  <si>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</si>
  <si>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</si>
  <si>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</si>
  <si>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</si>
  <si>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</si>
  <si>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</si>
  <si>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</si>
  <si>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</si>
  <si>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</si>
  <si>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</si>
  <si>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</si>
  <si>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</si>
  <si>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</si>
  <si>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</si>
  <si>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</si>
  <si>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</si>
  <si>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</si>
  <si>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</si>
  <si>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</si>
  <si>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</si>
  <si>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</si>
  <si>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</si>
  <si>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</si>
  <si>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</si>
  <si>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</si>
  <si>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</si>
  <si>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</si>
  <si>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</si>
  <si>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</si>
  <si>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</si>
  <si>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</si>
  <si>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</si>
  <si>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</si>
  <si>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</si>
  <si>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</si>
  <si>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</si>
  <si>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</si>
  <si>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</si>
  <si>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</si>
  <si>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</si>
  <si>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</si>
  <si>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</si>
  <si>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</si>
  <si>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</si>
  <si>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</si>
  <si>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</si>
  <si>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</si>
  <si>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</si>
  <si>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</si>
  <si>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</si>
  <si>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</si>
  <si>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</si>
  <si>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</si>
  <si>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</si>
  <si>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</si>
  <si>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</si>
  <si>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</si>
  <si>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</si>
  <si>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</si>
  <si>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</si>
  <si>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</si>
  <si>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</si>
  <si>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</si>
  <si>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</si>
  <si>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</si>
  <si>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</si>
  <si>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</si>
  <si>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</si>
  <si>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</si>
  <si>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</si>
  <si>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</si>
  <si>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</si>
  <si>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</si>
  <si>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</si>
  <si>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</si>
  <si>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</si>
  <si>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</si>
  <si>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</si>
  <si>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</si>
  <si>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</si>
  <si>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</si>
  <si>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</si>
  <si>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</si>
  <si>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</si>
  <si>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</si>
  <si>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</si>
  <si>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</si>
  <si>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</si>
  <si>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</si>
  <si>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</si>
  <si>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</si>
  <si>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</si>
  <si>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</si>
  <si>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</si>
  <si>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</si>
  <si>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</si>
  <si>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</si>
  <si>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</si>
  <si>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</si>
  <si>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</si>
  <si>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</si>
  <si>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</si>
  <si>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</si>
  <si>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</si>
  <si>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</si>
  <si>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</si>
  <si>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</si>
  <si>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</si>
  <si>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</si>
  <si>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</si>
  <si>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</si>
  <si>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</si>
  <si>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</si>
  <si>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</si>
  <si>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</si>
  <si>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</si>
  <si>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</si>
  <si>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</si>
  <si>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</si>
  <si>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</si>
  <si>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</si>
  <si>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</si>
  <si>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</si>
  <si>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</si>
  <si>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</si>
  <si>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</si>
  <si>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</si>
  <si>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</si>
  <si>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</si>
  <si>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</si>
  <si>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</si>
  <si>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</si>
  <si>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</si>
  <si>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</si>
  <si>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</si>
  <si>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</si>
  <si>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</si>
  <si>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</si>
  <si>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</si>
  <si>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</si>
  <si>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</si>
  <si>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</si>
  <si>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</si>
  <si>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</si>
  <si>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</si>
  <si>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</si>
  <si>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</si>
  <si>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</si>
  <si>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</si>
  <si>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</si>
  <si>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</si>
  <si>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</si>
  <si>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</si>
  <si>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</si>
  <si>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</si>
  <si>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</si>
  <si>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</si>
  <si>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</si>
  <si>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</si>
  <si>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</si>
  <si>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</si>
  <si>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</si>
  <si>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</si>
  <si>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</si>
  <si>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</si>
  <si>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</si>
  <si>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</si>
  <si>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</si>
  <si>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</si>
  <si>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</si>
  <si>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</si>
  <si>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</si>
  <si>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</si>
  <si>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</si>
  <si>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</si>
  <si>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</si>
  <si>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</si>
  <si>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</si>
  <si>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</si>
  <si>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</si>
  <si>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</si>
  <si>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</si>
  <si>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</si>
  <si>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</si>
  <si>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</si>
  <si>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</si>
  <si>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</si>
  <si>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</si>
  <si>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</si>
  <si>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</si>
  <si>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</si>
  <si>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</si>
  <si>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</si>
  <si>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</si>
  <si>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</si>
  <si>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</si>
  <si>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</si>
  <si>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</si>
  <si>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</si>
  <si>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</si>
  <si>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</si>
  <si>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</si>
  <si>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</si>
  <si>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</si>
  <si>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</si>
  <si>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</si>
  <si>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</si>
  <si>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</si>
  <si>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</si>
  <si>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</si>
  <si>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</si>
  <si>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</si>
  <si>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</si>
  <si>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</si>
  <si>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</si>
  <si>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</si>
  <si>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</si>
  <si>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</si>
  <si>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</si>
  <si>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</si>
  <si>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</si>
  <si>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</si>
  <si>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</si>
  <si>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</si>
  <si>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</si>
  <si>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</si>
  <si>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</si>
  <si>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</si>
  <si>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</si>
  <si>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</si>
  <si>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</si>
  <si>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</si>
  <si>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</si>
  <si>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</si>
  <si>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</si>
  <si>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</si>
  <si>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</si>
  <si>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</si>
  <si>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</si>
  <si>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</si>
  <si>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</si>
  <si>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</si>
  <si>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</si>
  <si>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</si>
  <si>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</si>
  <si>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</si>
  <si>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</si>
  <si>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</si>
  <si>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</si>
  <si>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</si>
  <si>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</si>
  <si>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</si>
  <si>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</si>
  <si>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</si>
  <si>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</si>
  <si>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</si>
  <si>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</si>
  <si>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</si>
  <si>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</si>
  <si>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</si>
  <si>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</si>
  <si>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</si>
  <si>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</si>
  <si>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</si>
  <si>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</si>
  <si>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</si>
  <si>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</si>
  <si>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</si>
  <si>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</si>
  <si>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</si>
  <si>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</si>
  <si>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</si>
  <si>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</si>
  <si>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</si>
  <si>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</si>
  <si>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</si>
  <si>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</si>
  <si>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</si>
  <si>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</si>
  <si>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</si>
  <si>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</si>
  <si>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</si>
  <si>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</si>
  <si>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</si>
  <si>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</si>
  <si>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</si>
  <si>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</si>
  <si>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</si>
  <si>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</si>
  <si>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</si>
  <si>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</si>
  <si>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</si>
  <si>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</si>
  <si>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</si>
  <si>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</si>
  <si>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</si>
  <si>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</si>
  <si>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</si>
  <si>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</si>
  <si>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</si>
  <si>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</si>
  <si>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</si>
  <si>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</si>
  <si>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</si>
  <si>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</si>
  <si>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</si>
  <si>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</si>
  <si>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</si>
  <si>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</si>
  <si>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</si>
  <si>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</si>
  <si>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</si>
  <si>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</si>
  <si>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</si>
  <si>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</si>
  <si>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</si>
  <si>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</si>
  <si>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</si>
  <si>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</si>
  <si>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</si>
  <si>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</si>
  <si>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</si>
  <si>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</si>
  <si>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</si>
  <si>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</si>
  <si>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</si>
  <si>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</si>
  <si>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</si>
  <si>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</si>
  <si>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</si>
  <si>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</si>
  <si>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</si>
  <si>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</si>
  <si>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</si>
  <si>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</si>
  <si>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</si>
  <si>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</si>
  <si>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</si>
  <si>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</si>
  <si>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</si>
  <si>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</si>
  <si>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</si>
  <si>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</si>
  <si>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</si>
  <si>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</si>
  <si>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</si>
  <si>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</si>
  <si>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</si>
  <si>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</si>
  <si>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</si>
  <si>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</si>
  <si>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</si>
  <si>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</si>
  <si>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</si>
  <si>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</si>
  <si>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</si>
  <si>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</si>
  <si>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</si>
  <si>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</si>
  <si>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</si>
  <si>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</si>
  <si>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</si>
  <si>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</si>
  <si>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</si>
  <si>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</si>
  <si>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</si>
  <si>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</si>
  <si>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</si>
  <si>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</si>
  <si>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</si>
  <si>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</si>
  <si>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</si>
  <si>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</si>
  <si>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</si>
  <si>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</si>
  <si>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</si>
  <si>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</si>
  <si>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</si>
  <si>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</si>
  <si>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</si>
  <si>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</si>
  <si>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</si>
  <si>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</si>
  <si>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</si>
  <si>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</si>
  <si>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</si>
  <si>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</si>
  <si>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</si>
  <si>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</si>
  <si>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</si>
  <si>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</si>
  <si>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</si>
  <si>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</si>
  <si>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</si>
  <si>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</si>
  <si>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</si>
  <si>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</si>
  <si>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</si>
  <si>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</si>
  <si>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</si>
  <si>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</si>
  <si>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</si>
  <si>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</si>
  <si>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</si>
  <si>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</si>
  <si>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</si>
  <si>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</si>
  <si>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</si>
  <si>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</si>
  <si>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</si>
  <si>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</si>
  <si>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</si>
  <si>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</si>
  <si>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</si>
  <si>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</si>
  <si>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</si>
  <si>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</si>
  <si>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</si>
  <si>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</si>
  <si>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</si>
  <si>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</si>
  <si>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</si>
  <si>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</si>
  <si>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</si>
  <si>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</si>
  <si>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</si>
  <si>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</si>
  <si>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</si>
  <si>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</si>
  <si>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</si>
  <si>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</si>
  <si>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</si>
  <si>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</si>
  <si>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</si>
  <si>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</si>
  <si>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</si>
  <si>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</si>
  <si>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</si>
  <si>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</si>
  <si>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</si>
  <si>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</si>
  <si>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</si>
  <si>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</si>
  <si>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</si>
  <si>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</si>
  <si>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</si>
  <si>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</si>
  <si>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</si>
  <si>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</si>
  <si>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</si>
  <si>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</si>
  <si>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</si>
  <si>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</si>
  <si>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</si>
  <si>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</si>
  <si>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</si>
  <si>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</si>
  <si>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</si>
  <si>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</si>
  <si>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</si>
  <si>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</si>
  <si>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</si>
  <si>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</si>
  <si>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</si>
  <si>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</si>
  <si>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</si>
  <si>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</si>
  <si>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</si>
  <si>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</si>
  <si>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</si>
  <si>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</si>
  <si>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</si>
  <si>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</si>
  <si>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</si>
  <si>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</si>
  <si>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</si>
  <si>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</si>
  <si>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</si>
  <si>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</si>
  <si>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</si>
  <si>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</si>
  <si>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</si>
  <si>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</si>
  <si>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</si>
  <si>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</si>
  <si>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</si>
  <si>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</si>
  <si>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</si>
  <si>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</si>
  <si>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</si>
  <si>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</si>
  <si>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</si>
  <si>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</si>
  <si>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</si>
  <si>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</si>
  <si>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</si>
  <si>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</si>
  <si>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</si>
  <si>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</si>
  <si>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</si>
  <si>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</si>
  <si>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</si>
  <si>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</si>
  <si>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</si>
  <si>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</si>
  <si>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</si>
  <si>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</si>
  <si>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</si>
  <si>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</si>
  <si>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</si>
  <si>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</si>
  <si>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</si>
  <si>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</si>
  <si>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</si>
  <si>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</si>
  <si>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</si>
  <si>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</si>
  <si>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</si>
  <si>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</si>
  <si>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</si>
  <si>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</si>
  <si>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</si>
  <si>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</si>
  <si>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</si>
  <si>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</si>
  <si>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</si>
  <si>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</si>
  <si>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</si>
  <si>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</si>
  <si>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</si>
  <si>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</si>
  <si>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</si>
  <si>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</si>
  <si>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</si>
  <si>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</si>
  <si>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</si>
  <si>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</si>
  <si>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</si>
  <si>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</si>
  <si>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</si>
  <si>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</si>
  <si>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</si>
  <si>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</si>
  <si>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</si>
  <si>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</si>
  <si>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</si>
  <si>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</si>
  <si>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</si>
  <si>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</si>
  <si>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</si>
  <si>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</si>
  <si>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</si>
  <si>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</si>
  <si>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</si>
  <si>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</si>
  <si>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</si>
  <si>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</si>
  <si>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</si>
  <si>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</si>
  <si>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</si>
  <si>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</si>
  <si>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</si>
  <si>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</si>
  <si>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</si>
  <si>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</si>
  <si>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</si>
  <si>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</si>
  <si>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</si>
  <si>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</si>
  <si>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</si>
  <si>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</si>
  <si>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</si>
  <si>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</si>
  <si>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</si>
  <si>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</si>
  <si>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</si>
  <si>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</si>
  <si>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</si>
  <si>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</si>
  <si>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</si>
  <si>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</si>
  <si>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</si>
  <si>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</si>
  <si>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</si>
  <si>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</si>
  <si>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</si>
  <si>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</si>
  <si>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</si>
  <si>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</si>
  <si>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</si>
  <si>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</si>
  <si>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</si>
  <si>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</si>
  <si>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</si>
  <si>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</si>
  <si>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</si>
  <si>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</si>
  <si>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</si>
  <si>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</si>
  <si>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</si>
  <si>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</si>
  <si>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</si>
  <si>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</si>
  <si>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</si>
  <si>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</si>
  <si>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</si>
  <si>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</si>
  <si>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</si>
  <si>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</si>
  <si>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</si>
  <si>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</si>
  <si>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</si>
  <si>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</si>
  <si>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</si>
  <si>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</si>
  <si>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</si>
  <si>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</si>
  <si>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</si>
  <si>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</si>
  <si>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</si>
  <si>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</si>
  <si>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</si>
  <si>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</si>
  <si>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</si>
  <si>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</si>
  <si>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</si>
  <si>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</si>
  <si>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</si>
  <si>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</si>
  <si>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</si>
  <si>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</si>
  <si>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</si>
  <si>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</si>
  <si>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</si>
  <si>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</si>
  <si>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</si>
  <si>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</si>
  <si>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</si>
  <si>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</si>
  <si>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</si>
  <si>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</si>
  <si>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</si>
  <si>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</si>
  <si>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</si>
  <si>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</si>
  <si>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</si>
  <si>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</si>
  <si>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</si>
  <si>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</si>
  <si>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</si>
  <si>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</si>
  <si>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</si>
  <si>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</si>
  <si>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</si>
  <si>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</si>
  <si>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</si>
  <si>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</si>
  <si>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</si>
  <si>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</si>
  <si>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</si>
  <si>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</si>
  <si>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</si>
  <si>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</si>
  <si>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</si>
  <si>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</si>
  <si>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</si>
  <si>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</si>
  <si>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</si>
  <si>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</si>
  <si>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</si>
  <si>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</si>
  <si>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</si>
  <si>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</si>
  <si>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</si>
  <si>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</si>
  <si>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</si>
  <si>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</si>
  <si>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</si>
  <si>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</si>
  <si>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</si>
  <si>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</si>
  <si>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</si>
  <si>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</si>
  <si>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</si>
  <si>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</si>
  <si>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</si>
  <si>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</si>
  <si>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</si>
  <si>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</si>
  <si>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</si>
  <si>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</si>
  <si>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</si>
  <si>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</si>
  <si>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</si>
  <si>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</si>
  <si>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</si>
  <si>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</si>
  <si>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</si>
  <si>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</si>
  <si>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</si>
  <si>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</si>
  <si>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</si>
  <si>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</si>
  <si>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</si>
  <si>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</si>
  <si>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</si>
  <si>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</si>
  <si>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</si>
  <si>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</si>
  <si>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</si>
  <si>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</si>
  <si>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</si>
  <si>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</si>
  <si>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</si>
  <si>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</si>
  <si>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</si>
  <si>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</si>
  <si>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</si>
  <si>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</si>
  <si>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</si>
  <si>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</si>
  <si>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</si>
  <si>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</si>
  <si>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</si>
  <si>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</si>
  <si>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</si>
  <si>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</si>
  <si>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</si>
  <si>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</si>
  <si>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</si>
  <si>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</si>
  <si>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</si>
  <si>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</si>
  <si>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</si>
  <si>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</si>
  <si>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</si>
  <si>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</si>
  <si>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</si>
  <si>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</si>
  <si>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</si>
  <si>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</si>
  <si>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</si>
  <si>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</si>
  <si>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</si>
  <si>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</si>
  <si>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</si>
  <si>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</si>
  <si>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</si>
  <si>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</si>
  <si>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</si>
  <si>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</si>
  <si>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</si>
  <si>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</si>
  <si>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</si>
  <si>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</si>
  <si>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</si>
  <si>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</si>
  <si>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</si>
  <si>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</si>
  <si>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</si>
  <si>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</si>
  <si>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</si>
  <si>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</si>
  <si>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</si>
  <si>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</si>
  <si>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</si>
  <si>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</si>
  <si>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</si>
  <si>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</si>
  <si>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</si>
  <si>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</si>
  <si>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</si>
  <si>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</si>
  <si>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</si>
  <si>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</si>
  <si>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</si>
  <si>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</si>
  <si>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</si>
  <si>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</si>
  <si>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</si>
  <si>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</si>
  <si>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</si>
  <si>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</si>
  <si>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</si>
  <si>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</si>
  <si>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</si>
  <si>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</si>
  <si>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</si>
  <si>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</si>
  <si>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</si>
  <si>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</si>
  <si>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</si>
  <si>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</si>
  <si>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</si>
  <si>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</si>
  <si>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</si>
  <si>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</si>
  <si>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</si>
  <si>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</si>
  <si>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</si>
  <si>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</si>
  <si>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</si>
  <si>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</si>
  <si>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</si>
  <si>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</si>
  <si>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</si>
  <si>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</si>
  <si>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</si>
  <si>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</si>
  <si>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</si>
  <si>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</si>
  <si>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</si>
  <si>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</si>
  <si>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</si>
  <si>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</si>
  <si>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</si>
  <si>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</si>
  <si>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</si>
  <si>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</si>
  <si>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</si>
  <si>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</si>
  <si>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</si>
  <si>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</si>
  <si>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</si>
  <si>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</si>
  <si>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</si>
  <si>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</si>
  <si>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</si>
  <si>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</si>
  <si>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</si>
  <si>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</si>
  <si>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</si>
  <si>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</si>
  <si>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</si>
  <si>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</si>
  <si>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</si>
  <si>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</si>
  <si>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</si>
  <si>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</si>
  <si>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</si>
  <si>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</si>
  <si>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</si>
  <si>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</si>
  <si>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</si>
  <si>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</si>
  <si>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</si>
  <si>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</si>
  <si>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</si>
  <si>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</si>
  <si>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</si>
  <si>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</si>
  <si>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</si>
  <si>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</si>
  <si>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</si>
  <si>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</si>
  <si>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</si>
  <si>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</si>
  <si>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</si>
  <si>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</si>
  <si>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</si>
  <si>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</si>
  <si>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</si>
  <si>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</si>
  <si>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</si>
  <si>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</si>
  <si>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</si>
  <si>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</si>
  <si>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</si>
  <si>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</si>
  <si>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</si>
  <si>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</si>
  <si>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</si>
  <si>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</si>
  <si>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</si>
  <si>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</si>
  <si>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</si>
  <si>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</si>
  <si>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</si>
  <si>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</si>
  <si>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</si>
  <si>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</si>
  <si>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</si>
  <si>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</si>
  <si>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</si>
  <si>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</si>
  <si>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</si>
  <si>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</si>
  <si>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</si>
  <si>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</si>
  <si>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</si>
  <si>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</si>
  <si>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</si>
  <si>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</si>
  <si>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</si>
  <si>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</si>
  <si>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</si>
  <si>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</si>
  <si>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</si>
  <si>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</si>
  <si>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</si>
  <si>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</si>
  <si>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</si>
  <si>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</si>
  <si>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</si>
  <si>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</si>
  <si>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</si>
  <si>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</si>
  <si>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</si>
  <si>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</si>
  <si>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</si>
  <si>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</si>
  <si>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</si>
  <si>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</si>
  <si>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</si>
  <si>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</si>
  <si>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</si>
  <si>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</si>
  <si>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</si>
  <si>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</si>
  <si>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</si>
  <si>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</si>
  <si>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</si>
  <si>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</si>
  <si>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</si>
  <si>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</si>
  <si>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</si>
  <si>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</si>
  <si>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</si>
  <si>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</si>
  <si>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</si>
  <si>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</si>
  <si>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</si>
  <si>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</si>
  <si>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</si>
  <si>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</si>
  <si>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</si>
  <si>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</si>
  <si>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</si>
  <si>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</si>
  <si>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</si>
  <si>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</si>
  <si>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</si>
  <si>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</si>
  <si>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</si>
  <si>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</si>
  <si>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</si>
  <si>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</si>
  <si>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</si>
  <si>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</si>
  <si>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</si>
  <si>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</si>
  <si>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</si>
  <si>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</si>
  <si>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</si>
  <si>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</si>
  <si>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</si>
  <si>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</si>
  <si>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</si>
  <si>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</si>
  <si>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</si>
  <si>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</si>
  <si>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</si>
  <si>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</si>
  <si>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</si>
  <si>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</si>
  <si>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</si>
  <si>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</si>
  <si>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</si>
  <si>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</si>
  <si>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</si>
  <si>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</si>
  <si>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</si>
  <si>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</si>
  <si>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</si>
  <si>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</si>
  <si>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</si>
  <si>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</si>
  <si>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</si>
  <si>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</si>
  <si>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</si>
  <si>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</si>
  <si>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</si>
  <si>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</si>
  <si>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</si>
  <si>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</si>
  <si>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</si>
  <si>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</si>
  <si>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</si>
  <si>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</si>
  <si>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</si>
  <si>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</si>
  <si>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</si>
  <si>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</si>
  <si>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</si>
  <si>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</si>
  <si>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</si>
  <si>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</si>
  <si>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</si>
  <si>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</si>
  <si>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</si>
  <si>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</si>
  <si>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</si>
  <si>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</si>
  <si>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</si>
  <si>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</si>
  <si>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</si>
  <si>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</si>
  <si>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</si>
  <si>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</si>
  <si>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</si>
  <si>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</si>
  <si>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</si>
  <si>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</si>
  <si>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</si>
  <si>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</si>
  <si>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</si>
  <si>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</si>
  <si>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</si>
  <si>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</si>
  <si>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</si>
  <si>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</si>
  <si>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</si>
  <si>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</si>
  <si>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</si>
  <si>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</si>
  <si>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</si>
  <si>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</si>
  <si>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</si>
  <si>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</si>
  <si>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</si>
  <si>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</si>
  <si>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</si>
  <si>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</si>
  <si>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</si>
  <si>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</si>
  <si>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</si>
  <si>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</si>
  <si>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</si>
  <si>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</si>
  <si>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</si>
  <si>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</si>
  <si>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</si>
  <si>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</si>
  <si>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</si>
  <si>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</si>
  <si>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</si>
  <si>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</si>
  <si>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</si>
  <si>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</si>
  <si>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</si>
  <si>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</si>
  <si>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</si>
  <si>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</si>
  <si>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</si>
  <si>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</si>
  <si>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</si>
  <si>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</si>
  <si>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</si>
  <si>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</si>
  <si>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</si>
  <si>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</si>
  <si>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</si>
  <si>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</si>
  <si>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</si>
  <si>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</si>
  <si>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</si>
  <si>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</si>
  <si>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</si>
  <si>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</si>
  <si>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</si>
  <si>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</si>
  <si>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</si>
  <si>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</si>
  <si>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</si>
  <si>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</si>
  <si>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</si>
  <si>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</si>
  <si>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</si>
  <si>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</si>
  <si>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</si>
  <si>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</si>
  <si>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</si>
  <si>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</si>
  <si>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</si>
  <si>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</si>
  <si>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</si>
  <si>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</si>
  <si>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</si>
  <si>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</si>
  <si>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</si>
  <si>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</si>
  <si>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</si>
  <si>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</si>
  <si>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</si>
  <si>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</si>
  <si>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</si>
  <si>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</si>
  <si>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</si>
  <si>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</si>
  <si>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</si>
  <si>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</si>
  <si>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</si>
  <si>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</si>
  <si>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</si>
  <si>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</si>
  <si>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</si>
  <si>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</si>
  <si>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</si>
  <si>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</si>
  <si>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</si>
  <si>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</si>
  <si>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</si>
  <si>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</si>
  <si>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</si>
  <si>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</si>
  <si>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</si>
  <si>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</si>
  <si>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</si>
  <si>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</si>
  <si>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</si>
  <si>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</si>
  <si>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</si>
  <si>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</si>
  <si>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</si>
  <si>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</si>
  <si>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</si>
  <si>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</si>
  <si>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</si>
  <si>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</si>
  <si>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</si>
  <si>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</si>
  <si>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</si>
  <si>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</si>
  <si>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</si>
  <si>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</si>
  <si>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</si>
  <si>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</si>
  <si>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</si>
  <si>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</si>
  <si>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</si>
  <si>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</si>
  <si>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</si>
  <si>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</si>
  <si>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</si>
  <si>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</si>
  <si>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</si>
  <si>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</si>
  <si>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</si>
  <si>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</si>
  <si>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</si>
  <si>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</si>
  <si>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</si>
  <si>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</si>
  <si>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</si>
  <si>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</si>
  <si>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</si>
  <si>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</si>
  <si>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</si>
  <si>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</si>
  <si>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</si>
  <si>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</si>
  <si>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</si>
  <si>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</si>
  <si>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</si>
  <si>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</si>
  <si>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</si>
  <si>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</si>
  <si>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</si>
  <si>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</si>
  <si>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</si>
  <si>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</si>
  <si>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</si>
  <si>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</si>
  <si>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</si>
  <si>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</si>
  <si>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</si>
  <si>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</si>
  <si>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</si>
  <si>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</si>
  <si>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</si>
  <si>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</si>
  <si>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</si>
  <si>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</si>
  <si>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</si>
  <si>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</si>
  <si>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</si>
  <si>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</si>
  <si>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</si>
  <si>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</si>
  <si>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</si>
  <si>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</si>
  <si>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</si>
  <si>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</si>
  <si>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</si>
  <si>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</si>
  <si>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</si>
  <si>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</si>
  <si>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</si>
  <si>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</si>
  <si>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</si>
  <si>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</si>
  <si>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</si>
  <si>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</si>
  <si>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</si>
  <si>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</si>
  <si>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</si>
  <si>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</si>
  <si>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</si>
  <si>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</si>
  <si>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</si>
  <si>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</si>
  <si>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</si>
  <si>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</si>
  <si>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</si>
  <si>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</si>
  <si>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</si>
  <si>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</si>
  <si>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</si>
  <si>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</si>
  <si>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</si>
  <si>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</si>
  <si>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</si>
  <si>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</si>
  <si>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</si>
  <si>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</si>
  <si>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</si>
  <si>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</si>
  <si>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</si>
  <si>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</si>
  <si>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</si>
  <si>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</si>
  <si>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</si>
  <si>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</si>
  <si>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</si>
  <si>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</si>
  <si>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</si>
  <si>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</si>
  <si>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</si>
  <si>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</si>
  <si>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</si>
  <si>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</si>
  <si>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</si>
  <si>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</si>
  <si>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</si>
  <si>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</si>
  <si>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</si>
  <si>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</si>
  <si>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</si>
  <si>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</si>
  <si>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</si>
  <si>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</si>
  <si>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</si>
  <si>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</si>
  <si>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</si>
  <si>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</si>
  <si>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</si>
  <si>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</si>
  <si>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</si>
  <si>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</si>
  <si>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</si>
  <si>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</si>
  <si>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</si>
  <si>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</si>
  <si>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</si>
  <si>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</si>
  <si>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</si>
  <si>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</si>
  <si>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</si>
  <si>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</si>
  <si>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</si>
  <si>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</si>
  <si>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</si>
  <si>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</si>
  <si>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</si>
  <si>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</si>
  <si>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</si>
  <si>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</si>
  <si>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</si>
  <si>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</si>
  <si>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</si>
  <si>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</si>
  <si>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</si>
  <si>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</si>
  <si>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</si>
  <si>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</si>
  <si>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</si>
  <si>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</si>
  <si>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</si>
  <si>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</si>
  <si>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</si>
  <si>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</si>
  <si>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</si>
  <si>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</si>
  <si>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</si>
  <si>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</si>
  <si>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</si>
  <si>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</si>
  <si>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</si>
  <si>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</si>
  <si>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</si>
  <si>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</si>
  <si>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</si>
  <si>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</si>
  <si>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</si>
  <si>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</si>
  <si>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</si>
  <si>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</si>
  <si>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</si>
  <si>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</si>
  <si>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</si>
  <si>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</si>
  <si>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</si>
  <si>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</si>
  <si>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</si>
  <si>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</si>
  <si>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</si>
  <si>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</si>
  <si>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</si>
  <si>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</si>
  <si>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</si>
  <si>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</si>
  <si>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</si>
  <si>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</si>
  <si>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</si>
  <si>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</si>
  <si>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</si>
  <si>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</si>
  <si>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</si>
  <si>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</si>
  <si>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</si>
  <si>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</si>
  <si>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</si>
  <si>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</si>
  <si>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</si>
  <si>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</si>
  <si>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</si>
  <si>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</si>
  <si>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</si>
  <si>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</si>
  <si>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</si>
  <si>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</si>
  <si>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</si>
  <si>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</si>
  <si>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</si>
  <si>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</si>
  <si>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</si>
  <si>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</si>
  <si>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</si>
  <si>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</si>
  <si>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</si>
  <si>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</si>
  <si>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</si>
  <si>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</si>
  <si>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</si>
  <si>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</si>
  <si>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</si>
  <si>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</si>
  <si>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</si>
  <si>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</si>
  <si>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</si>
  <si>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</si>
  <si>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</si>
  <si>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</si>
  <si>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</si>
  <si>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</si>
  <si>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</si>
  <si>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</si>
  <si>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</si>
  <si>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</si>
  <si>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</si>
  <si>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</si>
  <si>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</si>
  <si>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</si>
  <si>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</si>
  <si>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</si>
  <si>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</si>
  <si>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</si>
  <si>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</si>
  <si>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</si>
  <si>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</si>
  <si>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</si>
  <si>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</si>
  <si>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</si>
  <si>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</si>
  <si>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</si>
  <si>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</si>
  <si>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</si>
  <si>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</si>
  <si>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</si>
  <si>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</si>
  <si>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</si>
  <si>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</si>
  <si>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</si>
  <si>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</si>
  <si>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</si>
  <si>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</si>
  <si>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</si>
  <si>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</si>
  <si>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</si>
  <si>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</si>
  <si>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</si>
  <si>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</si>
  <si>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</si>
  <si>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</si>
  <si>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</si>
  <si>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</si>
  <si>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</si>
  <si>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</si>
  <si>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</si>
  <si>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</si>
  <si>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</si>
  <si>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</si>
  <si>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</si>
  <si>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</si>
  <si>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</si>
  <si>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</si>
  <si>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</si>
  <si>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</si>
  <si>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</si>
  <si>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</si>
  <si>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</si>
  <si>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</si>
  <si>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</si>
  <si>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</si>
  <si>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</si>
  <si>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</si>
  <si>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</si>
  <si>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</si>
  <si>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</si>
  <si>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</si>
  <si>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</si>
  <si>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</si>
  <si>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</si>
  <si>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</si>
  <si>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</si>
  <si>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</si>
  <si>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</si>
  <si>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</si>
  <si>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</si>
  <si>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</si>
  <si>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</si>
  <si>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</si>
  <si>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</si>
  <si>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</si>
  <si>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</si>
  <si>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</si>
  <si>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</si>
  <si>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</si>
  <si>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</si>
  <si>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</si>
  <si>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</si>
  <si>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</si>
  <si>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</si>
  <si>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</si>
  <si>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</si>
  <si>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</si>
  <si>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</si>
  <si>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</si>
  <si>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</si>
  <si>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</si>
  <si>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</si>
  <si>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</si>
  <si>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</si>
  <si>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</si>
  <si>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</si>
  <si>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</si>
  <si>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</si>
  <si>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</si>
  <si>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</si>
  <si>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</si>
  <si>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</si>
  <si>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</si>
  <si>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</si>
  <si>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</si>
  <si>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</si>
  <si>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</si>
  <si>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</si>
  <si>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</si>
  <si>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</si>
  <si>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</si>
  <si>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</si>
  <si>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</si>
  <si>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</si>
  <si>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</si>
  <si>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</si>
  <si>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</si>
  <si>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</si>
  <si>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</si>
  <si>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</si>
  <si>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</si>
  <si>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</si>
  <si>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</si>
  <si>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</si>
  <si>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</si>
  <si>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</si>
  <si>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</si>
  <si>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</si>
  <si>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</si>
  <si>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</si>
  <si>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</si>
  <si>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</si>
  <si>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</si>
  <si>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</si>
  <si>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</si>
  <si>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</si>
  <si>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</si>
  <si>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</si>
  <si>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</si>
  <si>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</si>
  <si>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</si>
  <si>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</si>
  <si>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</si>
  <si>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</si>
  <si>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</si>
  <si>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</si>
  <si>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</si>
  <si>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</si>
  <si>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</si>
  <si>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</si>
  <si>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</si>
  <si>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</si>
  <si>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</si>
  <si>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</si>
  <si>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</si>
  <si>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</si>
  <si>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</si>
  <si>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</si>
  <si>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</si>
  <si>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</si>
  <si>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</si>
  <si>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</si>
  <si>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</si>
  <si>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</si>
  <si>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</si>
  <si>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</si>
  <si>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</si>
  <si>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</si>
  <si>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</si>
  <si>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</si>
  <si>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</si>
  <si>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</si>
  <si>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</si>
  <si>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</si>
  <si>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</si>
  <si>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</si>
  <si>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</si>
  <si>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</si>
  <si>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</si>
  <si>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</si>
  <si>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</si>
  <si>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</si>
  <si>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</si>
  <si>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</si>
  <si>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</si>
  <si>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</si>
  <si>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</si>
  <si>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</si>
  <si>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</si>
  <si>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</si>
  <si>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</si>
  <si>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</si>
  <si>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</si>
  <si>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</si>
  <si>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</si>
  <si>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</si>
  <si>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</si>
  <si>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</si>
  <si>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</si>
  <si>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</si>
  <si>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</si>
  <si>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</si>
  <si>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</si>
  <si>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</si>
  <si>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</si>
  <si>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</si>
  <si>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</si>
  <si>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</si>
  <si>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</si>
  <si>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</si>
  <si>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</si>
  <si>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</si>
  <si>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</si>
  <si>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</si>
  <si>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</si>
  <si>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</si>
  <si>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</si>
  <si>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</si>
  <si>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</si>
  <si>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</si>
  <si>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</si>
  <si>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</si>
  <si>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</si>
  <si>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</si>
  <si>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</si>
  <si>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</si>
  <si>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</si>
  <si>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</si>
  <si>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</si>
  <si>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</si>
  <si>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</si>
  <si>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</si>
  <si>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</si>
  <si>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</si>
  <si>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</si>
  <si>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</si>
  <si>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</si>
  <si>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</si>
  <si>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</si>
  <si>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</si>
  <si>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</si>
  <si>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</si>
  <si>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</si>
  <si>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</si>
  <si>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</si>
  <si>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</si>
  <si>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</si>
  <si>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</si>
  <si>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</si>
  <si>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</si>
  <si>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</si>
  <si>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</si>
  <si>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</si>
  <si>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</si>
  <si>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</si>
  <si>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</si>
  <si>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</si>
  <si>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</si>
  <si>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</si>
  <si>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</si>
  <si>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</si>
  <si>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</si>
  <si>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</si>
  <si>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</si>
  <si>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</si>
  <si>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</si>
  <si>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</si>
  <si>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</si>
  <si>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</si>
  <si>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</si>
  <si>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</si>
  <si>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</si>
  <si>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</si>
  <si>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</si>
  <si>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</si>
  <si>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</si>
  <si>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</si>
  <si>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</si>
  <si>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</si>
  <si>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</si>
  <si>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</si>
  <si>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</si>
  <si>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</si>
  <si>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</si>
  <si>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</si>
  <si>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</si>
  <si>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</si>
  <si>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</si>
  <si>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</si>
  <si>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</si>
  <si>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</si>
  <si>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</si>
  <si>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</si>
  <si>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</si>
  <si>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</si>
  <si>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</si>
  <si>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</si>
  <si>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</si>
  <si>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</si>
  <si>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</si>
  <si>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</si>
  <si>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</si>
  <si>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</si>
  <si>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</si>
  <si>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</si>
  <si>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</si>
  <si>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</si>
  <si>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</si>
  <si>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</si>
  <si>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</si>
  <si>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</si>
  <si>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</si>
  <si>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</si>
  <si>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</si>
  <si>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</si>
  <si>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</si>
  <si>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</si>
  <si>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</si>
  <si>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</si>
  <si>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</si>
  <si>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</si>
  <si>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</si>
  <si>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</si>
  <si>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</si>
  <si>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</si>
  <si>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</si>
  <si>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</si>
  <si>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</si>
  <si>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</si>
  <si>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</si>
  <si>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</si>
  <si>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</si>
  <si>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</si>
  <si>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</si>
  <si>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</si>
  <si>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</si>
  <si>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</si>
  <si>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</si>
  <si>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</si>
  <si>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</si>
  <si>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</si>
  <si>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</si>
  <si>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</si>
  <si>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</si>
  <si>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</si>
  <si>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</si>
  <si>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</si>
  <si>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</si>
  <si>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</si>
  <si>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</si>
  <si>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</si>
  <si>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</si>
  <si>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</si>
  <si>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</si>
  <si>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</si>
  <si>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</si>
  <si>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</si>
  <si>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</si>
  <si>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</si>
  <si>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</si>
  <si>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</si>
  <si>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</si>
  <si>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</si>
  <si>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</si>
  <si>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</si>
  <si>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</si>
  <si>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</si>
  <si>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</si>
  <si>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</si>
  <si>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</si>
  <si>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</si>
  <si>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</si>
  <si>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</si>
  <si>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</si>
  <si>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</si>
  <si>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</si>
  <si>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</si>
  <si>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</si>
  <si>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</si>
  <si>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</si>
  <si>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</si>
  <si>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</si>
  <si>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</si>
  <si>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</si>
  <si>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</si>
  <si>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</si>
  <si>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</si>
  <si>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</si>
  <si>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</si>
  <si>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</si>
  <si>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</si>
  <si>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</si>
  <si>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</si>
  <si>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</si>
  <si>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</si>
  <si>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</si>
  <si>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</si>
  <si>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</si>
  <si>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</si>
  <si>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</si>
  <si>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</si>
  <si>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</si>
  <si>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</si>
  <si>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</si>
  <si>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</si>
  <si>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</si>
  <si>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</si>
  <si>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</si>
  <si>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</si>
  <si>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</si>
  <si>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</si>
  <si>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</si>
  <si>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</si>
  <si>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</si>
  <si>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</si>
  <si>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</si>
  <si>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</si>
  <si>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</si>
  <si>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</si>
  <si>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</si>
  <si>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</si>
  <si>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</si>
  <si>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</si>
  <si>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</si>
  <si>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</si>
  <si>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</si>
  <si>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</si>
  <si>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</si>
  <si>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</si>
  <si>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</si>
  <si>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</si>
  <si>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</si>
  <si>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</si>
  <si>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</si>
  <si>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</si>
  <si>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</si>
  <si>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</si>
  <si>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</si>
  <si>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</si>
  <si>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</si>
  <si>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</si>
  <si>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</si>
  <si>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</si>
  <si>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</si>
  <si>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</si>
  <si>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</si>
  <si>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</si>
  <si>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</si>
  <si>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</si>
  <si>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</si>
  <si>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</si>
  <si>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</si>
  <si>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</si>
  <si>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</si>
  <si>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</si>
  <si>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</si>
  <si>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</si>
  <si>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</si>
  <si>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</si>
  <si>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</si>
  <si>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</si>
  <si>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</si>
  <si>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</si>
  <si>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</si>
  <si>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</si>
  <si>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</si>
  <si>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</si>
  <si>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</si>
  <si>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</si>
  <si>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</si>
  <si>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</si>
  <si>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</si>
  <si>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</si>
  <si>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</si>
  <si>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</si>
  <si>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</si>
  <si>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</si>
  <si>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</si>
  <si>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</si>
  <si>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</si>
  <si>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</si>
  <si>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</si>
  <si>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</si>
  <si>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</si>
  <si>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</si>
  <si>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</si>
  <si>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</si>
  <si>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</si>
  <si>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</si>
  <si>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</si>
  <si>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</si>
  <si>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</si>
  <si>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</si>
  <si>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</si>
  <si>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</si>
  <si>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</si>
  <si>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</si>
  <si>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</si>
  <si>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</si>
  <si>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</si>
  <si>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</si>
  <si>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</si>
  <si>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</si>
  <si>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</si>
  <si>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</si>
  <si>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</si>
  <si>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</si>
  <si>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</si>
  <si>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</si>
  <si>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</si>
  <si>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</si>
  <si>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</si>
  <si>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</si>
  <si>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</si>
  <si>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</si>
  <si>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</si>
  <si>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</si>
  <si>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</si>
  <si>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</si>
  <si>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</si>
  <si>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</si>
  <si>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</si>
  <si>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</si>
  <si>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</si>
  <si>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</si>
  <si>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</si>
  <si>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</si>
  <si>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</si>
  <si>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</si>
  <si>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</si>
  <si>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</si>
  <si>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</si>
  <si>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</si>
  <si>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</si>
  <si>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</si>
  <si>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</si>
  <si>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</si>
  <si>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</si>
  <si>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</si>
  <si>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</si>
  <si>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</si>
  <si>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</si>
  <si>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</si>
  <si>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</si>
  <si>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</si>
  <si>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</si>
  <si>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</si>
  <si>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</si>
  <si>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</si>
  <si>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</si>
  <si>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</si>
  <si>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</si>
  <si>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</si>
  <si>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</si>
  <si>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</si>
  <si>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</si>
  <si>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</si>
  <si>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</si>
  <si>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</si>
  <si>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</si>
  <si>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</si>
  <si>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</si>
  <si>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</si>
  <si>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</si>
  <si>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</si>
  <si>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</si>
  <si>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</si>
  <si>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</si>
  <si>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</si>
  <si>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</si>
  <si>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</si>
  <si>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</si>
  <si>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</si>
  <si>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</si>
  <si>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</si>
  <si>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</si>
  <si>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</si>
  <si>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</si>
  <si>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</si>
  <si>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</si>
  <si>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</si>
  <si>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</si>
  <si>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</si>
  <si>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</si>
  <si>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</si>
  <si>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</si>
  <si>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</si>
  <si>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</si>
  <si>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</si>
  <si>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</si>
  <si>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</si>
  <si>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</si>
  <si>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</si>
  <si>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</si>
  <si>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</si>
  <si>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</si>
  <si>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</si>
  <si>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</si>
  <si>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</si>
  <si>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</si>
  <si>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</si>
  <si>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</si>
  <si>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</si>
  <si>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</si>
  <si>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</si>
  <si>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</si>
  <si>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</si>
  <si>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</si>
  <si>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</si>
  <si>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</si>
  <si>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</si>
  <si>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</si>
  <si>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</si>
  <si>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</si>
  <si>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</si>
  <si>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</si>
  <si>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</si>
  <si>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</si>
  <si>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</si>
  <si>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</si>
  <si>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</si>
  <si>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</si>
  <si>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</si>
  <si>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</si>
  <si>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</si>
  <si>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</si>
  <si>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</si>
  <si>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</si>
  <si>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</si>
  <si>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</si>
  <si>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</si>
  <si>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</si>
  <si>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</si>
  <si>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</si>
  <si>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</si>
  <si>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</si>
  <si>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</si>
  <si>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</si>
  <si>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</si>
  <si>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</si>
  <si>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</si>
  <si>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</si>
  <si>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</si>
  <si>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</si>
  <si>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</si>
  <si>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</si>
  <si>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</si>
  <si>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</si>
  <si>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</si>
  <si>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</si>
  <si>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</si>
  <si>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</si>
  <si>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</si>
  <si>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</si>
  <si>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</si>
  <si>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</si>
  <si>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</si>
  <si>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</si>
  <si>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</si>
  <si>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</si>
  <si>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</si>
  <si>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</si>
  <si>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</si>
  <si>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</si>
  <si>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</si>
  <si>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</si>
  <si>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</si>
  <si>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</si>
  <si>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</si>
  <si>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</si>
  <si>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</si>
  <si>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</si>
  <si>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</si>
  <si>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</si>
  <si>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</si>
  <si>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</si>
  <si>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</si>
  <si>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</si>
  <si>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</si>
  <si>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</si>
  <si>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</si>
  <si>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</si>
  <si>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</si>
  <si>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</si>
  <si>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</si>
  <si>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</si>
  <si>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</si>
  <si>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</si>
  <si>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</si>
  <si>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</si>
  <si>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</si>
  <si>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</si>
  <si>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</si>
  <si>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</si>
  <si>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</si>
  <si>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</si>
  <si>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</si>
  <si>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</si>
  <si>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</si>
  <si>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</si>
  <si>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</si>
  <si>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</si>
  <si>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</si>
  <si>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</si>
  <si>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</si>
  <si>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</si>
  <si>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</si>
  <si>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</si>
  <si>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</si>
  <si>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</si>
  <si>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</si>
  <si>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</si>
  <si>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</si>
  <si>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</si>
  <si>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</si>
  <si>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</si>
  <si>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</si>
  <si>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</si>
  <si>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</si>
  <si>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</si>
  <si>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</si>
  <si>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</si>
  <si>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</si>
  <si>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</si>
  <si>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</si>
  <si>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</si>
  <si>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</si>
  <si>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</si>
  <si>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</si>
  <si>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</si>
  <si>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</si>
  <si>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</si>
  <si>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</si>
  <si>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</si>
  <si>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</si>
  <si>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</si>
  <si>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</si>
  <si>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</si>
  <si>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</si>
  <si>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</si>
  <si>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</si>
  <si>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</si>
  <si>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</si>
  <si>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</si>
  <si>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</si>
  <si>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</si>
  <si>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</si>
  <si>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</si>
  <si>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</si>
  <si>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</si>
  <si>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</si>
  <si>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</si>
  <si>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</si>
  <si>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</si>
  <si>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</si>
  <si>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</si>
  <si>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</si>
  <si>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</si>
  <si>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</si>
  <si>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</si>
  <si>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</si>
  <si>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</si>
  <si>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</si>
  <si>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</si>
  <si>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</si>
  <si>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</si>
  <si>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</si>
  <si>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</si>
  <si>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</si>
  <si>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</si>
  <si>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</si>
  <si>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</si>
  <si>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</si>
  <si>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</si>
  <si>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</si>
  <si>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</si>
  <si>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</si>
  <si>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</si>
  <si>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</si>
  <si>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</si>
  <si>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</si>
  <si>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</si>
  <si>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</si>
  <si>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</si>
  <si>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</si>
  <si>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</si>
  <si>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</si>
  <si>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</si>
  <si>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</si>
  <si>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</si>
  <si>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</si>
  <si>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</si>
  <si>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</si>
  <si>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</si>
  <si>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</si>
  <si>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</si>
  <si>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</si>
  <si>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</si>
  <si>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</si>
  <si>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</si>
  <si>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</si>
  <si>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</si>
  <si>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</si>
  <si>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</si>
  <si>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</si>
  <si>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</si>
  <si>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</si>
  <si>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</si>
  <si>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</si>
  <si>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</si>
  <si>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</si>
  <si>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</si>
  <si>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</si>
  <si>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</si>
  <si>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</si>
  <si>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</si>
  <si>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</si>
  <si>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</si>
  <si>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</si>
  <si>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</si>
  <si>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</si>
  <si>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</si>
  <si>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</si>
  <si>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</si>
  <si>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</si>
  <si>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</si>
  <si>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</si>
  <si>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</si>
  <si>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</si>
  <si>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</si>
  <si>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</si>
  <si>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</si>
  <si>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</si>
  <si>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</si>
  <si>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</si>
  <si>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</si>
  <si>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</si>
  <si>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</si>
  <si>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</si>
  <si>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</si>
  <si>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</si>
  <si>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</si>
  <si>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</si>
  <si>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</si>
  <si>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</si>
  <si>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</si>
  <si>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</si>
  <si>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</si>
  <si>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</si>
  <si>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</si>
  <si>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</si>
  <si>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</si>
  <si>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</si>
  <si>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</si>
  <si>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</si>
  <si>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</si>
  <si>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</si>
  <si>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</si>
  <si>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</si>
  <si>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</si>
  <si>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</si>
  <si>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</si>
  <si>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</si>
  <si>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</si>
  <si>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</si>
  <si>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</si>
  <si>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</si>
  <si>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</si>
  <si>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</si>
  <si>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</si>
  <si>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</si>
  <si>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</si>
  <si>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</si>
  <si>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</si>
  <si>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</si>
  <si>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</si>
  <si>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</si>
  <si>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</si>
  <si>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</si>
  <si>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</si>
  <si>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</si>
  <si>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</si>
  <si>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</si>
  <si>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</si>
  <si>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</si>
  <si>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</si>
  <si>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</si>
  <si>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</si>
  <si>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</si>
  <si>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</si>
  <si>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</si>
  <si>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</si>
  <si>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</si>
  <si>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</si>
  <si>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</si>
  <si>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</si>
  <si>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</si>
  <si>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</si>
  <si>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</si>
  <si>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</si>
  <si>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</si>
  <si>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</si>
  <si>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</si>
  <si>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</si>
  <si>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</si>
  <si>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</si>
  <si>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</si>
  <si>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</si>
  <si>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</si>
  <si>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</si>
  <si>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</si>
  <si>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</si>
  <si>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</si>
  <si>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</si>
  <si>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</si>
  <si>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</si>
  <si>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</si>
  <si>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</si>
  <si>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</si>
  <si>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</si>
  <si>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</si>
  <si>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</si>
  <si>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</si>
  <si>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</si>
  <si>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</si>
  <si>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</si>
  <si>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</si>
  <si>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</si>
  <si>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</si>
  <si>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</si>
  <si>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</si>
  <si>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</si>
  <si>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</si>
  <si>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</si>
  <si>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</si>
  <si>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</si>
  <si>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</si>
  <si>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</si>
  <si>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</si>
  <si>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</si>
  <si>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</si>
  <si>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</si>
  <si>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</si>
  <si>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</si>
  <si>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</si>
  <si>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</si>
  <si>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</si>
  <si>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</si>
  <si>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</si>
  <si>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</si>
  <si>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</si>
  <si>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</si>
  <si>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</si>
  <si>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</si>
  <si>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</si>
  <si>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</si>
  <si>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</si>
  <si>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</si>
  <si>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</si>
  <si>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</si>
  <si>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</si>
  <si>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</si>
  <si>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</si>
  <si>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</si>
  <si>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</si>
  <si>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</si>
  <si>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</si>
  <si>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</si>
  <si>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</si>
  <si>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</si>
  <si>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</si>
  <si>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</si>
  <si>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</si>
  <si>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</si>
  <si>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</si>
  <si>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</si>
  <si>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</si>
  <si>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</si>
  <si>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</si>
  <si>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</si>
  <si>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</si>
  <si>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</si>
  <si>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</si>
  <si>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</si>
  <si>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</si>
  <si>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</si>
  <si>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</si>
  <si>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</si>
  <si>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</si>
  <si>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</si>
  <si>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</si>
  <si>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</si>
  <si>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</si>
  <si>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</si>
  <si>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</si>
  <si>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</si>
  <si>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</si>
  <si>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</si>
  <si>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</si>
  <si>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</si>
  <si>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</si>
  <si>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</si>
  <si>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</si>
  <si>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</si>
  <si>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</si>
  <si>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</si>
  <si>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</si>
  <si>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</si>
  <si>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</si>
  <si>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</si>
  <si>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</si>
  <si>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</si>
  <si>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</si>
  <si>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</si>
  <si>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</si>
  <si>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</si>
  <si>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</si>
  <si>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</si>
  <si>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</si>
  <si>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</si>
  <si>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</si>
  <si>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</si>
  <si>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</si>
  <si>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</si>
  <si>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</si>
  <si>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</si>
  <si>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</si>
  <si>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</si>
  <si>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</si>
  <si>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</si>
  <si>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</si>
  <si>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</si>
  <si>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</si>
  <si>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</si>
  <si>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</si>
  <si>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</si>
  <si>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</si>
  <si>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</si>
  <si>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</si>
  <si>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</si>
  <si>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</si>
  <si>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</si>
  <si>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</si>
  <si>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</si>
  <si>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</si>
  <si>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</si>
  <si>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</si>
  <si>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</si>
  <si>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</si>
  <si>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</si>
  <si>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</si>
  <si>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</si>
  <si>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</si>
  <si>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</si>
  <si>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</si>
  <si>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</si>
  <si>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</si>
  <si>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</si>
  <si>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</si>
  <si>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</si>
  <si>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</si>
  <si>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</si>
  <si>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</si>
  <si>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</si>
  <si>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</si>
  <si>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</si>
  <si>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</si>
  <si>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</si>
  <si>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</si>
  <si>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</si>
  <si>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</si>
  <si>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</si>
  <si>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</si>
  <si>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</si>
  <si>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</si>
  <si>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</si>
  <si>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</si>
  <si>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</si>
  <si>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</si>
  <si>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</si>
  <si>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</si>
  <si>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</si>
  <si>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</si>
  <si>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</si>
  <si>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</si>
  <si>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</si>
  <si>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</si>
  <si>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</si>
  <si>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</si>
  <si>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</si>
  <si>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</si>
  <si>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</si>
  <si>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</si>
  <si>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</si>
  <si>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</si>
  <si>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</si>
  <si>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</si>
  <si>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</si>
  <si>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</si>
  <si>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</si>
  <si>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</si>
  <si>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</si>
  <si>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</si>
  <si>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</si>
  <si>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</si>
  <si>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</si>
  <si>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</si>
  <si>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</si>
  <si>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</si>
  <si>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</si>
  <si>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</si>
  <si>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</si>
  <si>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</si>
  <si>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</si>
  <si>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</si>
  <si>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</si>
  <si>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</si>
  <si>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</si>
  <si>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</si>
  <si>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</si>
  <si>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</si>
  <si>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</si>
  <si>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</si>
  <si>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</si>
  <si>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</si>
  <si>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</si>
  <si>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</si>
  <si>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</si>
  <si>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</si>
  <si>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</si>
  <si>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</si>
  <si>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</si>
  <si>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</si>
  <si>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</si>
  <si>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</si>
  <si>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</si>
  <si>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</si>
  <si>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</si>
  <si>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</si>
  <si>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</si>
  <si>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</si>
  <si>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</si>
  <si>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</si>
  <si>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</si>
  <si>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</si>
  <si>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</si>
  <si>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</si>
  <si>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</si>
  <si>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</si>
  <si>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</si>
  <si>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</si>
  <si>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</si>
  <si>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</si>
  <si>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</si>
  <si>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</si>
  <si>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</si>
  <si>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</si>
  <si>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</si>
  <si>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</si>
  <si>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</si>
  <si>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</si>
  <si>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</si>
  <si>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</si>
  <si>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</si>
  <si>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</si>
  <si>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</si>
  <si>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</si>
  <si>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</si>
  <si>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</si>
  <si>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</si>
  <si>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</si>
  <si>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</si>
  <si>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</si>
  <si>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</si>
  <si>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</si>
  <si>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</si>
  <si>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</si>
  <si>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</si>
  <si>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</si>
  <si>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</si>
  <si>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</si>
  <si>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</si>
  <si>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</si>
  <si>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</si>
  <si>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</si>
  <si>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</si>
  <si>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</si>
  <si>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</si>
  <si>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</si>
  <si>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</si>
  <si>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</si>
  <si>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</si>
  <si>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</si>
  <si>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</si>
  <si>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</si>
  <si>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</si>
  <si>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</si>
  <si>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</si>
  <si>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</si>
  <si>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</si>
  <si>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</si>
  <si>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</si>
  <si>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</si>
  <si>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</si>
  <si>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</si>
  <si>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</si>
  <si>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</si>
  <si>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</si>
  <si>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</si>
  <si>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</si>
  <si>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</si>
  <si>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</si>
  <si>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</si>
  <si>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</si>
  <si>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</si>
  <si>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</si>
  <si>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</si>
  <si>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</si>
  <si>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</si>
  <si>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</si>
  <si>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</si>
  <si>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</si>
  <si>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</si>
  <si>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</si>
  <si>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</si>
  <si>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</si>
  <si>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</si>
  <si>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</si>
  <si>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</si>
  <si>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</si>
  <si>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</si>
  <si>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</si>
  <si>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</si>
  <si>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</si>
  <si>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</si>
  <si>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</si>
  <si>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</si>
  <si>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</si>
  <si>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</si>
  <si>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</si>
  <si>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</si>
  <si>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</si>
  <si>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</si>
  <si>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</si>
  <si>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</si>
  <si>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</si>
  <si>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</si>
  <si>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</si>
  <si>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</si>
  <si>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</si>
  <si>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</si>
  <si>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</si>
  <si>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</si>
  <si>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</si>
  <si>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</si>
  <si>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</si>
  <si>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</si>
  <si>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</si>
  <si>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</si>
  <si>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</si>
  <si>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</si>
  <si>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</si>
  <si>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</si>
  <si>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</si>
  <si>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</si>
  <si>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</si>
  <si>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</si>
  <si>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</si>
  <si>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</si>
  <si>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</si>
  <si>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</si>
  <si>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</si>
  <si>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</si>
  <si>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</si>
  <si>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</si>
  <si>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</si>
  <si>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</si>
  <si>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</si>
  <si>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</si>
  <si>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</si>
  <si>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</si>
  <si>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</si>
  <si>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</si>
  <si>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</si>
  <si>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</si>
  <si>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</si>
  <si>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</si>
  <si>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</si>
  <si>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</si>
  <si>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</si>
  <si>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</si>
  <si>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</si>
  <si>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</si>
  <si>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</si>
  <si>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</si>
  <si>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</si>
  <si>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</si>
  <si>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</si>
  <si>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</si>
  <si>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</si>
  <si>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</si>
  <si>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</si>
  <si>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</si>
  <si>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</si>
  <si>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</si>
  <si>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</si>
  <si>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</si>
  <si>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</si>
  <si>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</si>
  <si>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</si>
  <si>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</si>
  <si>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</si>
  <si>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</si>
  <si>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</si>
  <si>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</si>
  <si>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</si>
  <si>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</si>
  <si>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</si>
  <si>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</si>
  <si>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</si>
  <si>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</si>
  <si>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</si>
  <si>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</si>
  <si>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</si>
  <si>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</si>
  <si>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</si>
  <si>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</si>
  <si>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</si>
  <si>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</si>
  <si>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</si>
  <si>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</si>
  <si>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</si>
  <si>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</si>
  <si>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</si>
  <si>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</si>
  <si>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</si>
  <si>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</si>
  <si>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</si>
  <si>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</si>
  <si>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</si>
  <si>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</si>
  <si>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</si>
  <si>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</si>
  <si>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</si>
  <si>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</si>
  <si>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</si>
  <si>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</si>
  <si>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</si>
  <si>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</si>
  <si>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</si>
  <si>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</si>
  <si>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</si>
  <si>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</si>
  <si>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</si>
  <si>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</si>
  <si>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</si>
  <si>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</si>
  <si>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</si>
  <si>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</si>
  <si>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</si>
  <si>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</si>
  <si>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</si>
  <si>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</si>
  <si>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</si>
  <si>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</si>
  <si>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</si>
  <si>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</si>
  <si>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</si>
  <si>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</si>
  <si>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</si>
  <si>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</si>
  <si>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</si>
  <si>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</si>
  <si>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</si>
  <si>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</si>
  <si>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</si>
  <si>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</si>
  <si>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</si>
  <si>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</si>
  <si>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</si>
  <si>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</si>
  <si>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</si>
  <si>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</si>
  <si>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</si>
  <si>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</si>
  <si>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</si>
  <si>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</si>
  <si>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</si>
  <si>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</si>
  <si>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</si>
  <si>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</si>
  <si>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</si>
  <si>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</si>
  <si>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</si>
  <si>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</si>
  <si>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</si>
  <si>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</si>
  <si>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</si>
  <si>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</si>
  <si>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</si>
  <si>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</si>
  <si>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</si>
  <si>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</si>
  <si>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</si>
  <si>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</si>
  <si>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</si>
  <si>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</si>
  <si>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</si>
  <si>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</si>
  <si>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</si>
  <si>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</si>
  <si>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</si>
  <si>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</si>
  <si>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</si>
  <si>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</si>
  <si>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</si>
  <si>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</si>
  <si>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</si>
  <si>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</si>
  <si>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</si>
  <si>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</si>
  <si>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</si>
  <si>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</si>
  <si>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</si>
  <si>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</si>
  <si>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</si>
  <si>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</si>
  <si>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</si>
  <si>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</si>
  <si>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</si>
  <si>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</si>
  <si>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</si>
  <si>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</si>
  <si>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</si>
  <si>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</si>
  <si>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</si>
  <si>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</si>
  <si>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</si>
  <si>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</si>
  <si>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</si>
  <si>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</si>
  <si>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</si>
  <si>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</si>
  <si>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</si>
  <si>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</si>
  <si>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</si>
  <si>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</si>
  <si>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</si>
  <si>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</si>
  <si>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</si>
  <si>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</si>
  <si>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</si>
  <si>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</si>
  <si>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</si>
  <si>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</si>
  <si>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</si>
  <si>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</si>
  <si>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</si>
  <si>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</si>
  <si>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</si>
  <si>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</si>
  <si>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</si>
  <si>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</si>
  <si>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</si>
  <si>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</si>
  <si>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</si>
  <si>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</si>
  <si>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</si>
  <si>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</si>
  <si>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</si>
  <si>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</si>
  <si>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</si>
  <si>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</si>
  <si>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</si>
  <si>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</si>
  <si>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</si>
  <si>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</si>
  <si>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</si>
  <si>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</si>
  <si>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</si>
  <si>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</si>
  <si>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</si>
  <si>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</si>
  <si>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</si>
  <si>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</si>
  <si>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</si>
  <si>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</si>
  <si>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</si>
  <si>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</si>
  <si>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</si>
  <si>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</si>
  <si>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</si>
  <si>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</si>
  <si>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</si>
  <si>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</si>
  <si>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</si>
  <si>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</si>
  <si>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</si>
  <si>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</si>
  <si>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</si>
  <si>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</si>
  <si>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</si>
  <si>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</si>
  <si>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</si>
  <si>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</si>
  <si>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</si>
  <si>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</si>
  <si>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</si>
  <si>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</si>
  <si>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</si>
  <si>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</si>
  <si>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</si>
  <si>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</si>
  <si>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</si>
  <si>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</si>
  <si>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</si>
  <si>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</si>
  <si>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</si>
  <si>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</si>
  <si>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</si>
  <si>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</si>
  <si>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</si>
  <si>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</si>
  <si>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</si>
  <si>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</si>
  <si>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</si>
  <si>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</si>
  <si>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</si>
  <si>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</si>
  <si>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</si>
  <si>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</si>
  <si>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</si>
  <si>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</si>
  <si>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</si>
  <si>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</si>
  <si>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</si>
  <si>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</si>
  <si>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</si>
  <si>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</si>
  <si>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</si>
  <si>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</si>
  <si>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</si>
  <si>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</si>
  <si>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</si>
  <si>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</si>
  <si>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</si>
  <si>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</si>
  <si>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</si>
  <si>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</si>
  <si>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</si>
  <si>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</si>
  <si>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</si>
  <si>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</si>
  <si>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</si>
  <si>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</si>
  <si>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</si>
  <si>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</si>
  <si>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</si>
  <si>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</si>
  <si>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</si>
  <si>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</si>
  <si>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</si>
  <si>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</si>
  <si>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</si>
  <si>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</si>
  <si>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</si>
  <si>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</si>
  <si>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</si>
  <si>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</si>
  <si>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</si>
  <si>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</si>
  <si>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</si>
  <si>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</si>
  <si>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</si>
  <si>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</si>
  <si>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</si>
  <si>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</si>
  <si>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</si>
  <si>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</si>
  <si>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</si>
  <si>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</si>
  <si>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</si>
  <si>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</si>
  <si>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</si>
  <si>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</si>
  <si>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</si>
  <si>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</si>
  <si>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</si>
  <si>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</si>
  <si>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</si>
  <si>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</si>
  <si>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</si>
  <si>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</si>
  <si>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</si>
  <si>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</si>
  <si>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</si>
  <si>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</si>
  <si>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</si>
  <si>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</si>
  <si>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</si>
  <si>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</si>
  <si>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</si>
  <si>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</si>
  <si>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</si>
  <si>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</si>
  <si>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</si>
  <si>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</si>
  <si>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</si>
  <si>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</si>
  <si>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</si>
  <si>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</si>
  <si>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</si>
  <si>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</si>
  <si>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</si>
  <si>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</si>
  <si>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</si>
  <si>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</si>
  <si>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</si>
  <si>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</si>
  <si>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</si>
  <si>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</si>
  <si>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</si>
  <si>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</si>
  <si>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</si>
  <si>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</si>
  <si>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</si>
  <si>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</si>
  <si>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</si>
  <si>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</si>
  <si>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</si>
  <si>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</si>
  <si>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</si>
  <si>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</si>
  <si>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</si>
  <si>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</si>
  <si>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</si>
  <si>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</si>
  <si>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</si>
  <si>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</si>
  <si>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</si>
  <si>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</si>
  <si>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</si>
  <si>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</si>
  <si>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</si>
  <si>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</si>
  <si>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</si>
  <si>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</si>
  <si>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</si>
  <si>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</si>
  <si>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</si>
  <si>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</si>
  <si>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</si>
  <si>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</si>
  <si>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</si>
  <si>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</si>
  <si>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</si>
  <si>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</si>
  <si>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</si>
  <si>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</si>
  <si>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</si>
  <si>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</si>
  <si>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</si>
  <si>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</si>
  <si>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</si>
  <si>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</si>
  <si>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</si>
  <si>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</si>
  <si>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</si>
  <si>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</si>
  <si>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</si>
  <si>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</si>
  <si>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</si>
  <si>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</si>
  <si>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</si>
  <si>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</si>
  <si>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</si>
  <si>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</si>
  <si>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</si>
  <si>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</si>
  <si>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</si>
  <si>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</si>
  <si>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</si>
  <si>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</si>
  <si>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</si>
  <si>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</si>
  <si>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</si>
  <si>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</si>
  <si>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</si>
  <si>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</si>
  <si>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</si>
  <si>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</si>
  <si>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</si>
  <si>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</si>
  <si>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</si>
  <si>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</si>
  <si>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</si>
  <si>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</si>
  <si>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</si>
  <si>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</si>
  <si>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</si>
  <si>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</si>
  <si>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</si>
  <si>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</si>
  <si>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</si>
  <si>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</si>
  <si>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</si>
  <si>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</si>
  <si>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</si>
  <si>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</si>
  <si>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</si>
  <si>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</si>
  <si>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</si>
  <si>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</si>
  <si>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</si>
  <si>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</si>
  <si>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</si>
  <si>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</si>
  <si>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</si>
  <si>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</si>
  <si>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</si>
  <si>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</si>
  <si>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</si>
  <si>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</si>
  <si>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</si>
  <si>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</si>
  <si>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</si>
  <si>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</si>
  <si>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</si>
  <si>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</si>
  <si>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</si>
  <si>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</si>
  <si>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</si>
  <si>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</si>
  <si>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</si>
  <si>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</si>
  <si>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</si>
  <si>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</si>
  <si>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</si>
  <si>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</si>
  <si>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</si>
  <si>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</si>
  <si>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</si>
  <si>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</si>
  <si>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</si>
  <si>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</si>
  <si>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</si>
  <si>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</si>
  <si>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</si>
  <si>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</si>
  <si>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</si>
  <si>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</si>
  <si>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</si>
  <si>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</si>
  <si>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</si>
  <si>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</si>
  <si>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</si>
  <si>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</si>
  <si>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</si>
  <si>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</si>
  <si>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</si>
  <si>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</si>
  <si>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</si>
  <si>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</si>
  <si>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</si>
  <si>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</si>
  <si>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</si>
  <si>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</si>
  <si>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</si>
  <si>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</si>
  <si>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</si>
  <si>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</si>
  <si>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</si>
  <si>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</si>
  <si>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</si>
  <si>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</si>
  <si>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</si>
  <si>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</si>
  <si>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</si>
  <si>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</si>
  <si>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</si>
  <si>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</si>
  <si>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</si>
  <si>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</si>
  <si>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</si>
  <si>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</si>
  <si>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</si>
  <si>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</si>
  <si>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</si>
  <si>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</si>
  <si>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</si>
  <si>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</si>
  <si>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</si>
  <si>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</si>
  <si>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</si>
  <si>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</si>
  <si>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</si>
  <si>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</si>
  <si>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</si>
  <si>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</si>
  <si>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</si>
  <si>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</si>
  <si>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</si>
  <si>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</si>
  <si>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</si>
  <si>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</si>
  <si>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</si>
  <si>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</si>
  <si>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</si>
  <si>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</si>
  <si>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</si>
  <si>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</si>
  <si>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</si>
  <si>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</si>
  <si>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</si>
  <si>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</si>
  <si>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</si>
  <si>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</si>
  <si>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</si>
  <si>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</si>
  <si>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</si>
  <si>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</si>
  <si>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</si>
  <si>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</si>
  <si>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</si>
  <si>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</si>
  <si>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</si>
  <si>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</si>
  <si>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</si>
  <si>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</si>
  <si>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</si>
  <si>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</si>
  <si>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</si>
  <si>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</si>
  <si>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</si>
  <si>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</si>
  <si>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</si>
  <si>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</si>
  <si>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</si>
  <si>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</si>
  <si>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</si>
  <si>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</si>
  <si>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</si>
  <si>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</si>
  <si>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</si>
  <si>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</si>
  <si>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</si>
  <si>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</si>
  <si>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</si>
  <si>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</si>
  <si>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</si>
  <si>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</si>
  <si>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</si>
  <si>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</si>
  <si>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</si>
  <si>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</si>
  <si>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</si>
  <si>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</si>
  <si>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</si>
  <si>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</si>
  <si>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</si>
  <si>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</si>
  <si>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</si>
  <si>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</si>
  <si>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</si>
  <si>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</si>
  <si>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</si>
  <si>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</si>
  <si>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</si>
  <si>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</si>
  <si>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</si>
  <si>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</si>
  <si>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</si>
  <si>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</si>
  <si>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</si>
  <si>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</si>
  <si>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</si>
  <si>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</si>
  <si>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</si>
  <si>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</si>
  <si>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</si>
  <si>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</si>
  <si>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</si>
  <si>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</si>
  <si>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</si>
  <si>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</si>
  <si>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</si>
  <si>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</si>
  <si>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</si>
  <si>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</si>
  <si>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</si>
  <si>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</si>
  <si>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</si>
  <si>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</si>
  <si>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</si>
  <si>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</si>
  <si>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</si>
  <si>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</si>
  <si>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</si>
  <si>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</si>
  <si>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</si>
  <si>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</si>
  <si>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</si>
  <si>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</si>
  <si>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</si>
  <si>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</si>
  <si>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</si>
  <si>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</si>
  <si>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</si>
  <si>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</si>
  <si>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</si>
  <si>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</si>
  <si>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</si>
  <si>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</si>
  <si>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</si>
  <si>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</si>
  <si>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</si>
  <si>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</si>
  <si>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</si>
  <si>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</si>
  <si>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</si>
  <si>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</si>
  <si>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</si>
  <si>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</si>
  <si>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</si>
  <si>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</si>
  <si>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</si>
  <si>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</si>
  <si>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</si>
  <si>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</si>
  <si>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</si>
  <si>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</si>
  <si>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</si>
  <si>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</si>
  <si>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</si>
  <si>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</si>
  <si>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</si>
  <si>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</si>
  <si>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</si>
  <si>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</si>
  <si>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</si>
  <si>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</si>
  <si>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</si>
  <si>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</si>
  <si>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</si>
  <si>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</si>
  <si>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</si>
  <si>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</si>
  <si>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</si>
  <si>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</si>
  <si>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</si>
  <si>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</si>
  <si>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</si>
  <si>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</si>
  <si>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</si>
  <si>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</si>
  <si>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</si>
  <si>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</si>
  <si>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</si>
  <si>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</si>
  <si>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</si>
  <si>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</si>
  <si>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</si>
  <si>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</si>
  <si>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</si>
  <si>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</si>
  <si>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</si>
  <si>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</si>
  <si>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</si>
  <si>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</si>
  <si>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</si>
  <si>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</si>
  <si>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</si>
  <si>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</si>
  <si>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</si>
  <si>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</si>
  <si>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</si>
  <si>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</si>
  <si>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</si>
  <si>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</si>
  <si>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</si>
  <si>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</si>
  <si>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</si>
  <si>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</si>
  <si>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</si>
  <si>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</si>
  <si>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</si>
  <si>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</si>
  <si>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</si>
  <si>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</si>
  <si>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</si>
  <si>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</si>
  <si>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</si>
  <si>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</si>
  <si>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</si>
  <si>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</si>
  <si>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</si>
  <si>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</si>
  <si>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</si>
  <si>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</si>
  <si>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</si>
  <si>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</si>
  <si>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</si>
  <si>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</si>
  <si>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</si>
  <si>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</si>
  <si>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</si>
  <si>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</si>
  <si>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</si>
  <si>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</si>
  <si>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</si>
  <si>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</si>
  <si>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</si>
  <si>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</si>
  <si>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</si>
  <si>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</si>
  <si>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</si>
  <si>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</si>
  <si>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</si>
  <si>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</si>
  <si>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</si>
  <si>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</si>
  <si>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</si>
  <si>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</si>
  <si>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</si>
  <si>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</si>
  <si>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</si>
  <si>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</si>
  <si>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</si>
  <si>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</si>
  <si>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</si>
  <si>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</si>
  <si>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</si>
  <si>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</si>
  <si>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</si>
  <si>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</si>
  <si>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</si>
  <si>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</si>
  <si>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</si>
  <si>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</si>
  <si>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</si>
  <si>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</si>
  <si>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</si>
  <si>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</si>
  <si>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</si>
  <si>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</si>
  <si>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</si>
  <si>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</si>
  <si>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</si>
  <si>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</si>
  <si>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</si>
  <si>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</si>
  <si>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</si>
  <si>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</si>
  <si>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</si>
  <si>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</si>
  <si>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</si>
  <si>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</si>
  <si>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</si>
  <si>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</si>
  <si>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</si>
  <si>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</si>
  <si>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</si>
  <si>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</si>
  <si>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</si>
  <si>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</si>
  <si>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</si>
  <si>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</si>
  <si>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</si>
  <si>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</si>
  <si>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</si>
  <si>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</si>
  <si>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</si>
  <si>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</si>
  <si>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</si>
  <si>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</si>
  <si>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</si>
  <si>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</si>
  <si>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</si>
  <si>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</si>
  <si>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</si>
  <si>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</si>
  <si>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</si>
  <si>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</si>
  <si>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</si>
  <si>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</si>
  <si>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</si>
  <si>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</si>
  <si>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</si>
  <si>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</si>
  <si>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</si>
  <si>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</si>
  <si>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</si>
  <si>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</si>
  <si>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</si>
  <si>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</si>
  <si>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</si>
  <si>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</si>
  <si>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</si>
  <si>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</si>
  <si>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</si>
  <si>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</si>
  <si>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</si>
  <si>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</si>
  <si>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</si>
  <si>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</si>
  <si>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</si>
  <si>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</si>
  <si>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</si>
  <si>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</si>
  <si>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</si>
  <si>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</si>
  <si>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</si>
  <si>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</si>
  <si>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</si>
  <si>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</si>
  <si>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</si>
  <si>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</si>
  <si>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</si>
  <si>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</si>
  <si>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</si>
  <si>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</si>
  <si>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</si>
  <si>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</si>
  <si>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</si>
  <si>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</si>
  <si>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</si>
  <si>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</si>
  <si>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</si>
  <si>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</si>
  <si>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</si>
  <si>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</si>
  <si>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</si>
  <si>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</si>
  <si>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</si>
  <si>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</si>
  <si>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</si>
  <si>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</si>
  <si>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</si>
  <si>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</si>
  <si>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</si>
  <si>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</si>
  <si>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</si>
  <si>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</si>
  <si>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</si>
  <si>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</si>
  <si>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</si>
  <si>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</si>
  <si>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</si>
  <si>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</si>
  <si>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</si>
  <si>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</si>
  <si>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</si>
  <si>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</si>
  <si>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</si>
  <si>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</si>
  <si>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</si>
  <si>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</si>
  <si>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</si>
  <si>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</si>
  <si>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</si>
  <si>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</si>
  <si>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</si>
  <si>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</si>
  <si>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</si>
  <si>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</si>
  <si>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</si>
  <si>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</si>
  <si>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</si>
  <si>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</si>
  <si>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</si>
  <si>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</si>
  <si>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</si>
  <si>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</si>
  <si>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</si>
  <si>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</si>
  <si>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</si>
  <si>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</si>
  <si>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</si>
  <si>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</si>
  <si>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</si>
  <si>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</si>
  <si>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</si>
  <si>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</si>
  <si>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</si>
  <si>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</si>
  <si>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</si>
  <si>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</si>
  <si>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</si>
  <si>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</si>
  <si>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</si>
  <si>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</si>
  <si>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</si>
  <si>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</si>
  <si>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</si>
  <si>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</si>
  <si>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</si>
  <si>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</si>
  <si>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</si>
  <si>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</si>
  <si>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</si>
  <si>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</si>
  <si>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</si>
  <si>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</si>
  <si>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</si>
  <si>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</si>
  <si>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</si>
  <si>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</si>
  <si>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</si>
  <si>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</si>
  <si>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</si>
  <si>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</si>
  <si>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</si>
  <si>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</si>
  <si>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</si>
  <si>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</si>
  <si>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</si>
  <si>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</si>
  <si>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</si>
  <si>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</si>
  <si>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</si>
  <si>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</si>
  <si>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</si>
  <si>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</si>
  <si>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</si>
  <si>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</si>
  <si>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</si>
  <si>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</si>
  <si>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</si>
  <si>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</si>
  <si>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</si>
  <si>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</si>
  <si>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</si>
  <si>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</si>
  <si>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</si>
  <si>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</si>
  <si>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</si>
  <si>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</si>
  <si>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</si>
  <si>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</si>
  <si>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</si>
  <si>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</si>
  <si>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</si>
  <si>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</si>
  <si>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</si>
  <si>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</si>
  <si>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</si>
  <si>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</si>
  <si>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</si>
  <si>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</si>
  <si>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</si>
  <si>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</si>
  <si>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</si>
  <si>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</si>
  <si>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</si>
  <si>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</si>
  <si>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</si>
  <si>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</si>
  <si>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</si>
  <si>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</si>
  <si>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</si>
  <si>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</si>
  <si>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</si>
  <si>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</si>
  <si>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</si>
  <si>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</si>
  <si>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</si>
  <si>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</si>
  <si>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</si>
  <si>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</si>
  <si>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</si>
  <si>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</si>
  <si>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</si>
  <si>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</si>
  <si>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</si>
  <si>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</si>
  <si>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</si>
  <si>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</si>
  <si>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</si>
  <si>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</si>
  <si>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</si>
  <si>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</si>
  <si>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</si>
  <si>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</si>
  <si>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</si>
  <si>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</si>
  <si>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</si>
  <si>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</si>
  <si>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</si>
  <si>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</si>
  <si>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</si>
  <si>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</si>
  <si>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</si>
  <si>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</si>
  <si>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</si>
  <si>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</si>
  <si>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</si>
  <si>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</si>
  <si>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</si>
  <si>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</si>
  <si>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</si>
  <si>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</si>
  <si>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</si>
  <si>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</si>
  <si>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</si>
  <si>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</si>
  <si>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</si>
  <si>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</si>
  <si>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</si>
  <si>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</si>
  <si>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</si>
  <si>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</si>
  <si>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</si>
  <si>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</si>
  <si>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</si>
  <si>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</si>
  <si>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</si>
  <si>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</si>
  <si>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</si>
  <si>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</si>
  <si>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</si>
  <si>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</si>
  <si>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</si>
  <si>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</si>
  <si>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</si>
  <si>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</si>
  <si>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</si>
  <si>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</si>
  <si>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</si>
  <si>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</si>
  <si>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</si>
  <si>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</si>
  <si>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</si>
  <si>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</si>
  <si>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</si>
  <si>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</si>
  <si>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</si>
  <si>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</si>
  <si>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</si>
  <si>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</si>
  <si>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</si>
  <si>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</si>
  <si>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</si>
  <si>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</si>
  <si>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</si>
  <si>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</si>
  <si>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</si>
  <si>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</si>
  <si>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</si>
  <si>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</si>
  <si>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</si>
  <si>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</si>
  <si>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</si>
  <si>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</si>
  <si>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</si>
  <si>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</si>
  <si>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</si>
  <si>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</si>
  <si>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</si>
  <si>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</si>
  <si>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</si>
  <si>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</si>
  <si>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</si>
  <si>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</si>
  <si>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</si>
  <si>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</si>
  <si>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</si>
  <si>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</si>
  <si>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</si>
  <si>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</si>
  <si>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</si>
  <si>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</si>
  <si>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</si>
  <si>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</si>
  <si>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</si>
  <si>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</si>
  <si>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</si>
  <si>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</si>
  <si>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</si>
  <si>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</si>
  <si>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</si>
  <si>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</si>
  <si>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</si>
  <si>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</si>
  <si>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</si>
  <si>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</si>
  <si>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</si>
  <si>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</si>
  <si>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</si>
  <si>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</si>
  <si>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</si>
  <si>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</si>
  <si>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</si>
  <si>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</si>
  <si>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</si>
  <si>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</si>
  <si>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</si>
  <si>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</si>
  <si>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</si>
  <si>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</si>
  <si>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</si>
  <si>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</si>
  <si>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</si>
  <si>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</si>
  <si>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</si>
  <si>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</si>
  <si>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</si>
  <si>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</si>
  <si>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</si>
  <si>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</si>
  <si>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</si>
  <si>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</si>
  <si>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</si>
  <si>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</si>
  <si>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</si>
  <si>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</si>
  <si>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</si>
  <si>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</si>
  <si>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</si>
  <si>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</si>
  <si>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</si>
  <si>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</si>
  <si>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</si>
  <si>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</si>
  <si>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</si>
  <si>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</si>
  <si>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</si>
  <si>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</si>
  <si>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</si>
  <si>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</si>
  <si>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</si>
  <si>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</si>
  <si>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</si>
  <si>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</si>
  <si>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</si>
  <si>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</si>
  <si>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</si>
  <si>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</si>
  <si>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</si>
  <si>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</si>
  <si>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</si>
  <si>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</si>
  <si>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</si>
  <si>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</si>
  <si>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</si>
  <si>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</si>
  <si>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</si>
  <si>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</si>
  <si>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</si>
  <si>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</si>
  <si>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</si>
  <si>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</si>
  <si>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</si>
  <si>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</si>
  <si>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</si>
  <si>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</si>
  <si>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</si>
  <si>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</si>
  <si>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</si>
  <si>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</si>
  <si>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</si>
  <si>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</si>
  <si>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</si>
  <si>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</si>
  <si>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</si>
  <si>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</si>
  <si>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</si>
  <si>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</si>
  <si>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</si>
  <si>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</si>
  <si>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</si>
  <si>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</si>
  <si>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</si>
  <si>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</si>
  <si>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</si>
  <si>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</si>
  <si>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</si>
  <si>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</si>
  <si>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</si>
  <si>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</si>
  <si>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</si>
  <si>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</si>
  <si>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</si>
  <si>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</si>
  <si>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</si>
  <si>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</si>
  <si>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</si>
  <si>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</si>
  <si>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</si>
  <si>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</si>
  <si>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</si>
  <si>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</si>
  <si>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</si>
  <si>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</si>
  <si>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</si>
  <si>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</si>
  <si>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</si>
  <si>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</si>
  <si>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</si>
  <si>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</si>
  <si>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</si>
  <si>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</si>
  <si>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</si>
  <si>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</si>
  <si>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</si>
  <si>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</si>
  <si>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</si>
  <si>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</si>
  <si>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</si>
  <si>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</si>
  <si>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</si>
  <si>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</si>
  <si>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</si>
  <si>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</si>
  <si>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</si>
  <si>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</si>
  <si>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</si>
  <si>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</si>
  <si>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</si>
  <si>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</si>
  <si>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</si>
  <si>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</si>
  <si>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</si>
  <si>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</si>
  <si>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</si>
  <si>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</si>
  <si>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</si>
  <si>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</si>
  <si>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</si>
  <si>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</si>
  <si>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</si>
  <si>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</si>
  <si>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</si>
  <si>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</si>
  <si>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</si>
  <si>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</si>
  <si>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</si>
  <si>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</si>
  <si>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</si>
  <si>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</si>
  <si>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</si>
  <si>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</si>
  <si>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</si>
  <si>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</si>
  <si>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</si>
  <si>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</si>
  <si>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</si>
  <si>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</si>
  <si>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</si>
  <si>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</si>
  <si>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</si>
  <si>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</si>
  <si>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</si>
  <si>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</si>
  <si>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</si>
  <si>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</si>
  <si>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</si>
  <si>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</si>
  <si>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</si>
  <si>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</si>
  <si>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</si>
  <si>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</si>
  <si>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</si>
  <si>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</si>
  <si>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</si>
  <si>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</si>
  <si>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</si>
  <si>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</si>
  <si>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</si>
  <si>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</si>
  <si>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</si>
  <si>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</si>
  <si>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</si>
  <si>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</si>
  <si>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</si>
  <si>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</si>
  <si>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</si>
  <si>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</si>
  <si>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</si>
  <si>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</si>
  <si>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</si>
  <si>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</si>
  <si>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</si>
  <si>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</si>
  <si>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</si>
  <si>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</si>
  <si>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</si>
  <si>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</si>
  <si>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</si>
  <si>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</si>
  <si>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</si>
  <si>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</si>
  <si>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</si>
  <si>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</si>
  <si>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</si>
  <si>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</si>
  <si>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</si>
  <si>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</si>
  <si>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</si>
  <si>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</si>
  <si>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</si>
  <si>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</si>
  <si>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</si>
  <si>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</si>
  <si>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</si>
  <si>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</si>
  <si>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</si>
  <si>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</si>
  <si>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</si>
  <si>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</si>
  <si>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</si>
  <si>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</si>
  <si>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</si>
  <si>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</si>
  <si>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</si>
  <si>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</si>
  <si>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</si>
  <si>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</si>
  <si>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</si>
  <si>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</si>
  <si>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</si>
  <si>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</si>
  <si>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</si>
  <si>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</si>
  <si>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</si>
  <si>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</si>
  <si>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</si>
  <si>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</si>
  <si>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</si>
  <si>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</si>
  <si>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</si>
  <si>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</si>
  <si>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</si>
  <si>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</si>
  <si>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</si>
  <si>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</si>
  <si>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</si>
  <si>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</si>
  <si>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</si>
  <si>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</si>
  <si>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</si>
  <si>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</si>
  <si>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</si>
  <si>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</si>
  <si>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</si>
  <si>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</si>
  <si>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</si>
  <si>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</si>
  <si>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</si>
  <si>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</si>
  <si>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</si>
  <si>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</si>
  <si>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</si>
  <si>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</si>
  <si>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</si>
  <si>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</si>
  <si>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</si>
  <si>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</si>
  <si>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</si>
  <si>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</si>
  <si>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</si>
  <si>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</si>
  <si>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</si>
  <si>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</si>
  <si>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</si>
  <si>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</si>
  <si>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</si>
  <si>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</si>
  <si>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</si>
  <si>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</si>
  <si>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</si>
  <si>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</si>
  <si>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</si>
  <si>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</si>
  <si>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</si>
  <si>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</si>
  <si>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</si>
  <si>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</si>
  <si>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</si>
  <si>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</si>
  <si>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</si>
  <si>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</si>
  <si>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</si>
  <si>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</si>
  <si>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</si>
  <si>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</si>
  <si>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</si>
  <si>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</si>
  <si>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</si>
  <si>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</si>
  <si>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</si>
  <si>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</si>
  <si>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</si>
  <si>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</si>
  <si>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</si>
  <si>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</si>
  <si>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</si>
  <si>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</si>
  <si>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</si>
  <si>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</si>
  <si>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</si>
  <si>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</si>
  <si>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</si>
  <si>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</si>
  <si>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</si>
  <si>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</si>
  <si>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</si>
  <si>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</si>
  <si>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</si>
  <si>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</si>
  <si>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</si>
  <si>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</si>
  <si>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</si>
  <si>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</si>
  <si>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</si>
  <si>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</si>
  <si>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</si>
  <si>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</si>
  <si>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</si>
  <si>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</si>
  <si>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</si>
  <si>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</si>
  <si>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</si>
  <si>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</si>
  <si>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</si>
  <si>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</si>
  <si>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</si>
  <si>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</si>
  <si>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</si>
  <si>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</si>
  <si>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</si>
  <si>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</si>
  <si>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</si>
  <si>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</si>
  <si>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</si>
  <si>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</si>
  <si>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</si>
  <si>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</si>
  <si>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</si>
  <si>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</si>
  <si>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</si>
  <si>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</si>
  <si>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</si>
  <si>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</si>
  <si>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</si>
  <si>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</si>
  <si>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</si>
  <si>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</si>
  <si>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</si>
  <si>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</si>
  <si>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</si>
  <si>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</si>
  <si>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</si>
  <si>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</si>
  <si>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</si>
  <si>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</si>
  <si>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</si>
  <si>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</si>
  <si>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</si>
  <si>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</si>
  <si>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</si>
  <si>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</si>
  <si>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</si>
  <si>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</si>
  <si>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</si>
  <si>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</si>
  <si>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</si>
  <si>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</si>
  <si>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</si>
  <si>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</si>
  <si>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</si>
  <si>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</si>
  <si>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</si>
  <si>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</si>
  <si>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</si>
  <si>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</si>
  <si>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</si>
  <si>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</si>
  <si>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</si>
  <si>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</si>
  <si>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</si>
  <si>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</si>
  <si>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</si>
  <si>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</si>
  <si>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</si>
  <si>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</si>
  <si>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</si>
  <si>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</si>
  <si>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</si>
  <si>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</si>
  <si>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</si>
  <si>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</si>
  <si>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</si>
  <si>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</si>
  <si>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</si>
  <si>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</si>
  <si>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</si>
  <si>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</si>
  <si>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</si>
  <si>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</si>
  <si>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</si>
  <si>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</si>
  <si>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</si>
  <si>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</si>
  <si>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</si>
  <si>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</si>
  <si>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</si>
  <si>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</si>
  <si>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</si>
  <si>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</si>
  <si>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</si>
  <si>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</si>
  <si>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</si>
  <si>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</si>
  <si>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</si>
  <si>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</si>
  <si>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</si>
  <si>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</si>
  <si>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</si>
  <si>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</si>
  <si>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</si>
  <si>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</si>
  <si>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</si>
  <si>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</si>
  <si>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</si>
  <si>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</si>
  <si>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</si>
  <si>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</si>
  <si>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</si>
  <si>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</si>
  <si>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</si>
  <si>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</si>
  <si>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</si>
  <si>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</si>
  <si>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</si>
  <si>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</si>
  <si>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</si>
  <si>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</si>
  <si>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</si>
  <si>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</si>
  <si>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</si>
  <si>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</si>
  <si>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</si>
  <si>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</si>
  <si>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</si>
  <si>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</si>
  <si>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</si>
  <si>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</si>
  <si>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</si>
  <si>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</si>
  <si>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</si>
  <si>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</si>
  <si>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</si>
  <si>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</si>
  <si>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</si>
  <si>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</si>
  <si>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</si>
  <si>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</si>
  <si>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</si>
  <si>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</si>
  <si>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</si>
  <si>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</si>
  <si>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</si>
  <si>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</si>
  <si>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</si>
  <si>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</si>
  <si>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</si>
  <si>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</si>
  <si>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</si>
  <si>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</si>
  <si>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</si>
  <si>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</si>
  <si>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</si>
  <si>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</si>
  <si>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</si>
  <si>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</si>
  <si>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</si>
  <si>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</si>
  <si>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</si>
  <si>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</si>
  <si>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</si>
  <si>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</si>
  <si>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</si>
  <si>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</si>
  <si>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</si>
  <si>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</si>
  <si>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</si>
  <si>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</si>
  <si>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</si>
  <si>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</si>
  <si>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</si>
  <si>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</si>
  <si>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</si>
  <si>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</si>
  <si>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</si>
  <si>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</si>
  <si>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</si>
  <si>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</si>
  <si>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</si>
  <si>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</si>
  <si>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</si>
  <si>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</si>
  <si>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</si>
  <si>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</si>
  <si>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</si>
  <si>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</si>
  <si>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</si>
  <si>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</si>
  <si>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</si>
  <si>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</si>
  <si>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</si>
  <si>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</si>
  <si>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</si>
  <si>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</si>
  <si>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</si>
  <si>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</si>
  <si>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</si>
  <si>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</si>
  <si>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</si>
  <si>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</si>
  <si>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</si>
  <si>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</si>
  <si>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</si>
  <si>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</si>
  <si>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</si>
  <si>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</si>
  <si>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</si>
  <si>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</si>
  <si>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</si>
  <si>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</si>
  <si>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</si>
  <si>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</si>
  <si>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</si>
  <si>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</si>
  <si>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</si>
  <si>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</si>
  <si>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</si>
  <si>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</si>
  <si>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</si>
  <si>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</si>
  <si>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</si>
  <si>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</si>
  <si>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</si>
  <si>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</si>
  <si>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</si>
  <si>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</si>
  <si>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</si>
  <si>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</si>
  <si>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</si>
  <si>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</si>
  <si>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</si>
  <si>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</si>
  <si>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</si>
  <si>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</si>
  <si>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</si>
  <si>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</si>
  <si>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</si>
  <si>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</si>
  <si>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</si>
  <si>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</si>
  <si>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</si>
  <si>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</si>
  <si>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</si>
  <si>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</si>
  <si>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</si>
  <si>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</si>
  <si>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</si>
  <si>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</si>
  <si>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</si>
  <si>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</si>
  <si>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</si>
  <si>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</si>
  <si>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</si>
  <si>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</si>
  <si>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</si>
  <si>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</si>
  <si>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</si>
  <si>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</si>
  <si>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</si>
  <si>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</si>
  <si>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</si>
  <si>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</si>
  <si>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</si>
  <si>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</si>
  <si>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</si>
  <si>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</si>
  <si>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</si>
  <si>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</si>
  <si>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</si>
  <si>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</si>
  <si>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</si>
  <si>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</si>
  <si>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</si>
  <si>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</si>
  <si>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</si>
  <si>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</si>
  <si>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</si>
  <si>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</si>
  <si>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</si>
  <si>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</si>
  <si>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</si>
  <si>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</si>
  <si>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</si>
  <si>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</si>
  <si>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</si>
  <si>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</si>
  <si>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</si>
  <si>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</si>
  <si>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</si>
  <si>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</si>
  <si>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</si>
  <si>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</si>
  <si>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</si>
  <si>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</si>
  <si>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</si>
  <si>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</si>
  <si>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</si>
  <si>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</si>
  <si>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</si>
  <si>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</si>
  <si>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</si>
  <si>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</si>
  <si>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</si>
  <si>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</si>
  <si>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</si>
  <si>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</si>
  <si>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</si>
  <si>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</si>
  <si>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</si>
  <si>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</si>
  <si>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</si>
  <si>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</si>
  <si>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</si>
  <si>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</si>
  <si>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</si>
  <si>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</si>
  <si>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</si>
  <si>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</si>
  <si>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</si>
  <si>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</si>
  <si>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</si>
  <si>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</si>
  <si>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</si>
  <si>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</si>
  <si>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</si>
  <si>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</si>
  <si>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</si>
  <si>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</si>
  <si>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</si>
  <si>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</si>
  <si>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</si>
  <si>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</si>
  <si>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</si>
  <si>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</si>
  <si>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</si>
  <si>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</si>
  <si>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</si>
  <si>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</si>
  <si>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</si>
  <si>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</si>
  <si>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</si>
  <si>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</si>
  <si>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</si>
  <si>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</si>
  <si>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</si>
  <si>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</si>
  <si>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</si>
  <si>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</si>
  <si>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</si>
  <si>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</si>
  <si>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</si>
  <si>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</si>
  <si>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</si>
  <si>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</si>
  <si>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</si>
  <si>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</si>
  <si>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</si>
  <si>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</si>
  <si>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</si>
  <si>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</si>
  <si>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</si>
  <si>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</si>
  <si>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</si>
  <si>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</si>
  <si>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</si>
  <si>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</si>
  <si>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</si>
  <si>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</si>
  <si>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</si>
  <si>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</si>
  <si>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</si>
  <si>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</si>
  <si>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</si>
  <si>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</si>
  <si>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</si>
  <si>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</si>
  <si>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</si>
  <si>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</si>
  <si>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</si>
  <si>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</si>
  <si>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</si>
  <si>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</si>
  <si>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</si>
  <si>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</si>
  <si>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</si>
  <si>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</si>
  <si>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</si>
  <si>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</si>
  <si>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</si>
  <si>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</si>
  <si>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</si>
  <si>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</si>
  <si>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</si>
  <si>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</si>
  <si>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</si>
  <si>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</si>
  <si>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</si>
  <si>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</si>
  <si>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</si>
  <si>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</si>
  <si>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</si>
  <si>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</si>
  <si>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</si>
  <si>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</si>
  <si>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</si>
  <si>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</si>
  <si>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</si>
  <si>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</si>
  <si>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</si>
  <si>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</si>
  <si>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</si>
  <si>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</si>
  <si>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</si>
  <si>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</si>
  <si>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</si>
  <si>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</si>
  <si>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</si>
  <si>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</si>
  <si>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</si>
  <si>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</si>
  <si>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</si>
  <si>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</si>
  <si>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</si>
  <si>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</si>
  <si>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</si>
  <si>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</si>
  <si>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</si>
  <si>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</si>
  <si>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</si>
  <si>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</si>
  <si>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</si>
  <si>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</si>
  <si>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</si>
  <si>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</si>
  <si>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</si>
  <si>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</si>
  <si>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</si>
  <si>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</si>
  <si>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</si>
  <si>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</si>
  <si>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</si>
  <si>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</si>
  <si>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</si>
  <si>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</si>
  <si>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</si>
  <si>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</si>
  <si>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</si>
  <si>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</si>
  <si>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</si>
  <si>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</si>
  <si>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</si>
  <si>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</si>
  <si>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</si>
  <si>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</si>
  <si>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</si>
  <si>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</si>
  <si>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</si>
  <si>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</si>
  <si>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</si>
  <si>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</si>
  <si>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</si>
  <si>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</si>
  <si>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</si>
  <si>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</si>
  <si>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</si>
  <si>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</si>
  <si>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</si>
  <si>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</si>
  <si>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</si>
  <si>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</si>
  <si>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</si>
  <si>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</si>
  <si>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</si>
  <si>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</si>
  <si>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</si>
  <si>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</si>
  <si>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</si>
  <si>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</si>
  <si>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</si>
  <si>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</si>
  <si>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</si>
  <si>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</si>
  <si>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</si>
  <si>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</si>
  <si>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</si>
  <si>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</si>
  <si>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</si>
  <si>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</si>
  <si>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</si>
  <si>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</si>
  <si>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</si>
  <si>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</si>
  <si>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</si>
  <si>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</si>
  <si>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</si>
  <si>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</si>
  <si>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</si>
  <si>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</si>
  <si>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</si>
  <si>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</si>
  <si>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</si>
  <si>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</si>
  <si>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</si>
  <si>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</si>
  <si>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</si>
  <si>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</si>
  <si>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</si>
  <si>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</si>
  <si>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</si>
  <si>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</si>
  <si>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</si>
  <si>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</si>
  <si>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</si>
  <si>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</si>
  <si>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</si>
  <si>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</si>
  <si>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</si>
  <si>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</si>
  <si>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</si>
  <si>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</si>
  <si>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</si>
  <si>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</si>
  <si>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</si>
  <si>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</si>
  <si>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</si>
  <si>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</si>
  <si>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</si>
  <si>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</si>
  <si>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</si>
  <si>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</si>
  <si>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</si>
  <si>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</si>
  <si>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</si>
  <si>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</si>
  <si>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</si>
  <si>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</si>
  <si>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</si>
  <si>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</si>
  <si>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</si>
  <si>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</si>
  <si>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</si>
  <si>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</si>
  <si>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</si>
  <si>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</si>
  <si>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</si>
  <si>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</si>
  <si>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</si>
  <si>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</si>
  <si>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</si>
  <si>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</si>
  <si>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</si>
  <si>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</si>
  <si>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</si>
  <si>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</si>
  <si>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</si>
  <si>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</si>
  <si>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</si>
  <si>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</si>
  <si>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</si>
  <si>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</si>
  <si>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</si>
  <si>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</si>
  <si>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</si>
  <si>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</si>
  <si>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</si>
  <si>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</si>
  <si>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</si>
  <si>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</si>
  <si>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</si>
  <si>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</si>
  <si>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</si>
  <si>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</si>
  <si>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</si>
  <si>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</si>
  <si>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</si>
  <si>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</si>
  <si>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</si>
  <si>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</si>
  <si>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</si>
  <si>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</si>
  <si>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</si>
  <si>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</si>
  <si>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</si>
  <si>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</si>
  <si>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</si>
  <si>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</si>
  <si>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</si>
  <si>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</si>
  <si>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</si>
  <si>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</si>
  <si>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</si>
  <si>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</si>
  <si>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</si>
  <si>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</si>
  <si>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</si>
  <si>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</si>
  <si>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</si>
  <si>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</si>
  <si>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</si>
  <si>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</si>
  <si>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</si>
  <si>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</si>
  <si>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</si>
  <si>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</si>
  <si>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</si>
  <si>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</si>
  <si>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</si>
  <si>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</si>
  <si>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</si>
  <si>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</si>
  <si>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</si>
  <si>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</si>
  <si>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</si>
  <si>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</si>
  <si>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</si>
  <si>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</si>
  <si>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</si>
  <si>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</si>
  <si>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</si>
  <si>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</si>
  <si>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</si>
  <si>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</si>
  <si>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</si>
  <si>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</si>
  <si>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</si>
  <si>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</si>
  <si>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</si>
  <si>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</si>
  <si>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</si>
  <si>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</si>
  <si>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</si>
  <si>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</si>
  <si>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</si>
  <si>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</si>
  <si>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</si>
  <si>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</si>
  <si>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</si>
  <si>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</si>
  <si>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</si>
  <si>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</si>
  <si>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</si>
  <si>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</si>
  <si>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</si>
  <si>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</si>
  <si>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</si>
  <si>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</si>
  <si>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</si>
  <si>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</si>
  <si>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</si>
  <si>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</si>
  <si>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</si>
  <si>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</si>
  <si>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</si>
  <si>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</si>
  <si>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</si>
  <si>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</si>
  <si>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</si>
  <si>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</si>
  <si>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</si>
  <si>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</si>
  <si>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</si>
  <si>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</si>
  <si>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</si>
  <si>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</si>
  <si>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</si>
  <si>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</si>
  <si>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</si>
  <si>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</si>
  <si>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</si>
  <si>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</si>
  <si>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</si>
  <si>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</si>
  <si>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</si>
  <si>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</si>
  <si>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</si>
  <si>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</si>
  <si>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</si>
  <si>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</si>
  <si>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</si>
  <si>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</si>
  <si>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</si>
  <si>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</si>
  <si>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</si>
  <si>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</si>
  <si>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</si>
  <si>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</si>
  <si>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</si>
  <si>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</si>
  <si>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</si>
  <si>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</si>
  <si>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</si>
  <si>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</si>
  <si>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</si>
  <si>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</si>
  <si>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</si>
  <si>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</si>
  <si>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</si>
  <si>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</si>
  <si>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</si>
  <si>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</si>
  <si>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</si>
  <si>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</si>
  <si>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</si>
  <si>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</si>
  <si>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</si>
  <si>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</si>
  <si>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</si>
  <si>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</si>
  <si>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</si>
  <si>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</si>
  <si>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</si>
  <si>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</si>
  <si>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</si>
  <si>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</si>
  <si>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</si>
  <si>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</si>
  <si>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</si>
  <si>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</si>
  <si>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</si>
  <si>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</si>
  <si>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</si>
  <si>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</si>
  <si>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</si>
  <si>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</si>
  <si>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</si>
  <si>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</si>
  <si>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</si>
  <si>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</si>
  <si>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</si>
  <si>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</si>
  <si>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</si>
  <si>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</si>
  <si>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</si>
  <si>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</si>
  <si>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</si>
  <si>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</si>
  <si>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</si>
  <si>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</si>
  <si>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</si>
  <si>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</si>
  <si>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</si>
  <si>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</si>
  <si>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</si>
  <si>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</si>
  <si>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</si>
  <si>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</si>
  <si>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</si>
  <si>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</si>
  <si>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</si>
  <si>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</si>
  <si>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</si>
  <si>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</si>
  <si>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</si>
  <si>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</si>
  <si>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</si>
  <si>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</si>
  <si>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</si>
  <si>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</si>
  <si>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</si>
  <si>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</si>
  <si>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</si>
  <si>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</si>
  <si>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</si>
  <si>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</si>
  <si>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</si>
  <si>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</si>
  <si>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</si>
  <si>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</si>
  <si>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</si>
  <si>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</si>
  <si>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</si>
  <si>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</si>
  <si>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</si>
  <si>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</si>
  <si>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</si>
  <si>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</si>
  <si>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</si>
  <si>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</si>
  <si>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</si>
  <si>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</si>
  <si>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</si>
  <si>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</si>
  <si>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</si>
  <si>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</si>
  <si>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</si>
  <si>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</si>
  <si>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</si>
  <si>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</si>
  <si>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</si>
  <si>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</si>
  <si>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</si>
  <si>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</si>
  <si>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</si>
  <si>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</si>
  <si>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</si>
  <si>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</si>
  <si>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</si>
  <si>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</si>
  <si>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</si>
  <si>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</si>
  <si>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</si>
  <si>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</si>
  <si>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</si>
  <si>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</si>
  <si>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</si>
  <si>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</si>
  <si>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</si>
  <si>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</si>
  <si>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</si>
  <si>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</si>
  <si>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</si>
  <si>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</si>
  <si>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</si>
  <si>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</si>
  <si>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</si>
  <si>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</si>
  <si>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</si>
  <si>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</si>
  <si>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</si>
  <si>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</si>
  <si>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</si>
  <si>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</si>
  <si>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</si>
  <si>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</si>
  <si>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</si>
  <si>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</si>
  <si>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</si>
  <si>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</si>
  <si>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</si>
  <si>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</si>
  <si>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</si>
  <si>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</si>
  <si>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</si>
  <si>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</si>
  <si>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</si>
  <si>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</si>
  <si>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</si>
  <si>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</si>
  <si>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</si>
  <si>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</si>
  <si>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</si>
  <si>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</si>
  <si>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</si>
  <si>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</si>
  <si>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</si>
  <si>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</si>
  <si>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</si>
  <si>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</si>
  <si>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</si>
  <si>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</si>
  <si>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</si>
  <si>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</si>
  <si>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</si>
  <si>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</si>
  <si>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</si>
  <si>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</si>
  <si>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</si>
  <si>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</si>
  <si>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</si>
  <si>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</si>
  <si>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</si>
  <si>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</si>
  <si>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</si>
  <si>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</si>
  <si>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</si>
  <si>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</si>
  <si>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</si>
  <si>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</si>
  <si>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</si>
  <si>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</si>
  <si>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</si>
  <si>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</si>
  <si>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</si>
  <si>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</si>
  <si>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</si>
  <si>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</si>
  <si>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</si>
  <si>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</si>
  <si>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</si>
  <si>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</si>
  <si>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</si>
  <si>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</si>
  <si>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</si>
  <si>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</si>
  <si>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</si>
  <si>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</si>
  <si>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</si>
  <si>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</si>
  <si>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</si>
  <si>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</si>
  <si>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</si>
  <si>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</si>
  <si>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</si>
  <si>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</si>
  <si>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</si>
  <si>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</si>
  <si>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</si>
  <si>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</si>
  <si>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</si>
  <si>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</si>
  <si>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</si>
  <si>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</si>
  <si>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</si>
  <si>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</si>
  <si>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</si>
  <si>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</si>
  <si>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</si>
  <si>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</si>
  <si>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</si>
  <si>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</si>
  <si>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</si>
  <si>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</si>
  <si>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</si>
  <si>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</si>
  <si>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</si>
  <si>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</si>
  <si>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</si>
  <si>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</si>
  <si>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</si>
  <si>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</si>
  <si>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</si>
  <si>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</si>
  <si>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</si>
  <si>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</si>
  <si>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</si>
  <si>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</si>
  <si>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</si>
  <si>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</si>
  <si>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</si>
  <si>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</si>
  <si>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</si>
  <si>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</si>
  <si>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</si>
  <si>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</si>
  <si>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</si>
  <si>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</si>
  <si>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</si>
  <si>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</si>
  <si>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</si>
  <si>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</si>
  <si>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</si>
  <si>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</si>
  <si>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</si>
  <si>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</si>
  <si>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</si>
  <si>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</si>
  <si>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</si>
  <si>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</si>
  <si>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</si>
  <si>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</si>
  <si>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</si>
  <si>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</si>
  <si>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</si>
  <si>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</si>
  <si>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</si>
  <si>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</si>
  <si>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</si>
  <si>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</si>
  <si>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</si>
  <si>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</si>
  <si>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</si>
  <si>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</si>
  <si>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</si>
  <si>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</si>
  <si>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</si>
  <si>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</si>
  <si>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</si>
  <si>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</si>
  <si>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</si>
  <si>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</si>
  <si>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</si>
  <si>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</si>
  <si>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</si>
  <si>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</si>
  <si>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</si>
  <si>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</si>
  <si>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</si>
  <si>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</si>
  <si>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</si>
  <si>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</si>
  <si>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</si>
  <si>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</si>
  <si>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</si>
  <si>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</si>
  <si>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</si>
  <si>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</si>
  <si>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</si>
  <si>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</si>
  <si>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</si>
  <si>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</si>
  <si>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</si>
  <si>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</si>
  <si>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</si>
  <si>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</si>
  <si>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</si>
  <si>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</si>
  <si>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</si>
  <si>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</si>
  <si>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</si>
  <si>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</si>
  <si>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</si>
  <si>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</si>
  <si>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</si>
  <si>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</si>
  <si>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</si>
  <si>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</si>
  <si>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</si>
  <si>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</si>
  <si>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</si>
  <si>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</si>
  <si>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</si>
  <si>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</si>
  <si>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</si>
  <si>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</si>
  <si>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</si>
  <si>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</si>
  <si>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</si>
  <si>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</si>
  <si>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</si>
  <si>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</si>
  <si>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</si>
  <si>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</si>
  <si>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</si>
  <si>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</si>
  <si>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</si>
  <si>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</si>
  <si>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</si>
  <si>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</si>
  <si>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</si>
  <si>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</si>
  <si>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</si>
  <si>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</si>
  <si>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</si>
  <si>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</si>
  <si>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</si>
  <si>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</si>
  <si>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</si>
  <si>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</si>
  <si>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</si>
  <si>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</si>
  <si>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</si>
  <si>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</si>
  <si>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</si>
  <si>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</si>
  <si>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</si>
  <si>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</si>
  <si>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</si>
  <si>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</si>
  <si>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</si>
  <si>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</si>
  <si>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</si>
  <si>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</si>
  <si>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</si>
  <si>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</si>
  <si>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</si>
  <si>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</si>
  <si>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</si>
  <si>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</si>
  <si>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</si>
  <si>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</si>
  <si>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</si>
  <si>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</si>
  <si>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</si>
  <si>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</si>
  <si>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</si>
  <si>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</si>
  <si>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</si>
  <si>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</si>
  <si>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</si>
  <si>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</si>
  <si>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</si>
  <si>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</si>
  <si>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</si>
  <si>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</si>
  <si>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</si>
  <si>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</si>
  <si>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</si>
  <si>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</si>
  <si>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</si>
  <si>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</si>
  <si>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</si>
  <si>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</si>
  <si>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</si>
  <si>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</si>
  <si>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</si>
  <si>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</si>
  <si>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</si>
  <si>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</si>
  <si>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</si>
  <si>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</si>
  <si>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</si>
  <si>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</si>
  <si>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</si>
  <si>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</si>
  <si>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</si>
  <si>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</si>
  <si>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</si>
  <si>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</si>
  <si>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</si>
  <si>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</si>
  <si>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</si>
  <si>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</si>
  <si>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</si>
  <si>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</si>
  <si>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</si>
  <si>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</si>
  <si>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</si>
  <si>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</si>
  <si>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</si>
  <si>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</si>
  <si>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</si>
  <si>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</si>
  <si>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</si>
  <si>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</si>
  <si>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</si>
  <si>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</si>
  <si>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</si>
  <si>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</si>
  <si>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</si>
  <si>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</si>
  <si>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</si>
  <si>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</si>
  <si>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</si>
  <si>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</si>
  <si>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</si>
  <si>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</si>
  <si>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</si>
  <si>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</si>
  <si>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</si>
  <si>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</si>
  <si>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</si>
  <si>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</si>
  <si>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</si>
  <si>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</si>
  <si>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</si>
  <si>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</si>
  <si>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</si>
  <si>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</si>
  <si>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</si>
  <si>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</si>
  <si>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</si>
  <si>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</si>
  <si>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</si>
  <si>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</si>
  <si>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</si>
  <si>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</si>
  <si>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</si>
  <si>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</si>
  <si>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</si>
  <si>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</si>
  <si>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</si>
  <si>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</si>
  <si>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</si>
  <si>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</si>
  <si>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</si>
  <si>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</si>
  <si>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</si>
  <si>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</si>
  <si>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</si>
  <si>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</si>
  <si>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</si>
  <si>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</si>
  <si>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</si>
  <si>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</si>
  <si>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</si>
  <si>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</si>
  <si>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</si>
  <si>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</si>
  <si>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</si>
  <si>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</si>
  <si>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</si>
  <si>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</si>
  <si>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</si>
  <si>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</si>
  <si>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</si>
  <si>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</si>
  <si>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</si>
  <si>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</si>
  <si>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</si>
  <si>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</si>
  <si>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</si>
  <si>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</si>
  <si>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</si>
  <si>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</si>
  <si>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</si>
  <si>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</si>
  <si>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</si>
  <si>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</si>
  <si>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</si>
  <si>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</si>
  <si>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</si>
  <si>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</si>
  <si>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</si>
  <si>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</si>
  <si>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</si>
  <si>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</si>
  <si>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</si>
  <si>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</si>
  <si>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</si>
  <si>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</si>
  <si>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</si>
  <si>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</si>
  <si>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</si>
  <si>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</si>
  <si>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</si>
  <si>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</si>
  <si>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</si>
  <si>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</si>
  <si>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</si>
  <si>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</si>
  <si>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</si>
  <si>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</si>
  <si>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</si>
  <si>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</si>
  <si>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</si>
  <si>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</si>
  <si>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</si>
  <si>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</si>
  <si>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</si>
  <si>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</si>
  <si>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</si>
  <si>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</si>
  <si>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</si>
  <si>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</si>
  <si>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</si>
  <si>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</si>
  <si>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</si>
  <si>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</si>
  <si>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</si>
  <si>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</si>
  <si>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</si>
  <si>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</si>
  <si>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</si>
  <si>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</si>
  <si>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</si>
  <si>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</si>
  <si>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</si>
  <si>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</si>
  <si>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</si>
  <si>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</si>
  <si>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</si>
  <si>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</si>
  <si>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</si>
  <si>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</si>
  <si>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</si>
  <si>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</si>
  <si>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</si>
  <si>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</si>
  <si>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</si>
  <si>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</si>
  <si>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</si>
  <si>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</si>
  <si>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</si>
  <si>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</si>
  <si>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</si>
  <si>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</si>
  <si>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</si>
  <si>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</si>
  <si>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</si>
  <si>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</si>
  <si>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</si>
  <si>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</si>
  <si>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</si>
  <si>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</si>
  <si>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</si>
  <si>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</si>
  <si>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</si>
  <si>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</si>
  <si>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</si>
  <si>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</si>
  <si>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</si>
  <si>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</si>
  <si>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</si>
  <si>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</si>
  <si>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</si>
  <si>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</si>
  <si>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</si>
  <si>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</si>
  <si>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</si>
  <si>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</si>
  <si>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</si>
  <si>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</si>
  <si>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</si>
  <si>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</si>
  <si>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</si>
  <si>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</si>
  <si>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</si>
  <si>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</si>
  <si>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</si>
  <si>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</si>
  <si>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</si>
  <si>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</si>
  <si>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</si>
  <si>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</si>
  <si>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</si>
  <si>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</si>
  <si>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</si>
  <si>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</si>
  <si>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</si>
  <si>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</si>
  <si>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</si>
  <si>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</si>
  <si>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</si>
  <si>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</si>
  <si>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</si>
  <si>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</si>
  <si>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</si>
  <si>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</si>
  <si>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</si>
  <si>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</si>
  <si>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</si>
  <si>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</si>
  <si>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</si>
  <si>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</si>
  <si>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</si>
  <si>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</si>
  <si>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</si>
  <si>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</si>
  <si>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</si>
  <si>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</si>
  <si>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</si>
  <si>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</si>
  <si>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</si>
  <si>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</si>
  <si>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</si>
  <si>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</si>
  <si>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</si>
  <si>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</si>
  <si>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</si>
  <si>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</si>
  <si>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</si>
  <si>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</si>
  <si>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</si>
  <si>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</si>
  <si>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</si>
  <si>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</si>
  <si>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</si>
  <si>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</si>
  <si>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</si>
  <si>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</si>
  <si>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</si>
  <si>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</si>
  <si>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</si>
  <si>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</si>
  <si>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</si>
  <si>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</si>
  <si>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</si>
  <si>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</si>
  <si>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</si>
  <si>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</si>
  <si>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</si>
  <si>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</si>
  <si>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</si>
  <si>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</si>
  <si>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</si>
  <si>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</si>
  <si>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</si>
  <si>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</si>
  <si>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</si>
  <si>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</si>
  <si>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</si>
  <si>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</si>
  <si>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</si>
  <si>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</si>
  <si>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</si>
  <si>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</si>
  <si>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</si>
  <si>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</si>
  <si>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</si>
  <si>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</si>
  <si>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</si>
  <si>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</si>
  <si>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</si>
  <si>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</si>
  <si>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</si>
  <si>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</si>
  <si>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</si>
  <si>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</si>
  <si>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</si>
  <si>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</si>
  <si>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</si>
  <si>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</si>
  <si>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</si>
  <si>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</si>
  <si>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</si>
  <si>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</si>
  <si>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</si>
  <si>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</si>
  <si>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</si>
  <si>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</si>
  <si>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</si>
  <si>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</si>
  <si>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</si>
  <si>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</si>
  <si>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</si>
  <si>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</si>
  <si>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</si>
  <si>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</si>
  <si>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</si>
  <si>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</si>
  <si>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</si>
  <si>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</si>
  <si>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</si>
  <si>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</si>
  <si>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</si>
  <si>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</si>
  <si>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</si>
  <si>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</si>
  <si>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</si>
  <si>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</si>
  <si>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</si>
  <si>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</si>
  <si>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</si>
  <si>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</si>
  <si>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</si>
  <si>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</si>
  <si>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</si>
  <si>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</si>
  <si>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</si>
  <si>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</si>
  <si>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</si>
  <si>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</si>
  <si>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</si>
  <si>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</si>
  <si>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</si>
  <si>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</si>
  <si>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</si>
  <si>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</si>
  <si>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</si>
  <si>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</si>
  <si>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</si>
  <si>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</si>
  <si>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</si>
  <si>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</si>
  <si>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</si>
  <si>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</si>
  <si>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</si>
  <si>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</si>
  <si>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</si>
  <si>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</si>
  <si>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</si>
  <si>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</si>
  <si>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</si>
  <si>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</si>
  <si>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</si>
  <si>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</si>
  <si>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</si>
  <si>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</si>
  <si>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</si>
  <si>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</si>
  <si>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</si>
  <si>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</si>
  <si>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</si>
  <si>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</si>
  <si>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</si>
  <si>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</si>
  <si>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</si>
  <si>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</si>
  <si>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</si>
  <si>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</si>
  <si>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</si>
  <si>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</si>
  <si>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</si>
  <si>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</si>
  <si>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</si>
  <si>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</si>
  <si>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</si>
  <si>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</si>
  <si>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</si>
  <si>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</si>
  <si>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</si>
  <si>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</si>
  <si>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</si>
  <si>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</si>
  <si>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</si>
  <si>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</si>
  <si>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</si>
  <si>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</si>
  <si>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</si>
  <si>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</si>
  <si>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</si>
  <si>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</si>
  <si>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</si>
  <si>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</si>
  <si>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</si>
  <si>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</si>
  <si>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</si>
  <si>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</si>
  <si>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</si>
  <si>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</si>
  <si>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</si>
  <si>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</si>
  <si>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</si>
  <si>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</si>
  <si>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</si>
  <si>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</si>
  <si>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</si>
  <si>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</si>
  <si>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</si>
  <si>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</si>
  <si>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</si>
  <si>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</si>
  <si>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</si>
  <si>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</si>
  <si>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</si>
  <si>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</si>
  <si>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</si>
  <si>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</si>
  <si>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</si>
  <si>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</si>
  <si>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</si>
  <si>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</si>
  <si>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</si>
  <si>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</si>
  <si>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</si>
  <si>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</si>
  <si>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</si>
  <si>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</si>
  <si>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</si>
  <si>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</si>
  <si>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</si>
  <si>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</si>
  <si>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</si>
  <si>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</si>
  <si>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</si>
  <si>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</si>
  <si>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</si>
  <si>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</si>
  <si>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</si>
  <si>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</si>
  <si>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</si>
  <si>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</si>
  <si>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</si>
  <si>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</si>
  <si>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</si>
  <si>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</si>
  <si>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</si>
  <si>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</si>
  <si>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</si>
  <si>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</si>
  <si>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</si>
  <si>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</si>
  <si>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</si>
  <si>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</si>
  <si>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</si>
  <si>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</si>
  <si>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</si>
  <si>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</si>
  <si>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</si>
  <si>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</si>
  <si>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</si>
  <si>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</si>
  <si>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</si>
  <si>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</si>
  <si>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</si>
  <si>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</si>
  <si>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</si>
  <si>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</si>
  <si>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</si>
  <si>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</si>
  <si>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</si>
  <si>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</si>
  <si>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</si>
  <si>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</si>
  <si>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</si>
  <si>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</si>
  <si>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</si>
  <si>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</si>
  <si>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</si>
  <si>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</si>
  <si>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</si>
  <si>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</si>
  <si>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</si>
  <si>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</si>
  <si>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</si>
  <si>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</si>
  <si>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</si>
  <si>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</si>
  <si>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</si>
  <si>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</si>
  <si>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</si>
  <si>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</si>
  <si>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</si>
  <si>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</si>
  <si>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</si>
  <si>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</si>
  <si>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</si>
  <si>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</si>
  <si>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</si>
  <si>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</si>
  <si>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</si>
  <si>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</si>
  <si>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</si>
  <si>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</si>
  <si>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</si>
  <si>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</si>
  <si>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</si>
  <si>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</si>
  <si>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</si>
  <si>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</si>
  <si>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</si>
  <si>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</si>
  <si>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</si>
  <si>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</si>
  <si>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</si>
  <si>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</si>
  <si>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</si>
  <si>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</si>
  <si>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</si>
  <si>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</si>
  <si>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</si>
  <si>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</si>
  <si>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</si>
  <si>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</si>
  <si>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</si>
  <si>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</si>
  <si>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</si>
  <si>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</si>
  <si>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</si>
  <si>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</si>
  <si>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</si>
  <si>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</si>
  <si>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</si>
  <si>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</si>
  <si>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</si>
  <si>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</si>
  <si>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</si>
  <si>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</si>
  <si>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</si>
  <si>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</si>
  <si>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</si>
  <si>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</si>
  <si>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</si>
  <si>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</si>
  <si>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</si>
  <si>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</si>
  <si>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</si>
  <si>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</si>
  <si>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</si>
  <si>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</si>
  <si>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</si>
  <si>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</si>
  <si>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</si>
  <si>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</si>
  <si>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</si>
  <si>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</si>
  <si>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</si>
  <si>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</si>
  <si>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</si>
  <si>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</si>
  <si>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</si>
  <si>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</si>
  <si>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</si>
  <si>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</si>
  <si>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</si>
  <si>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</si>
  <si>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</si>
  <si>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</si>
  <si>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</si>
  <si>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</si>
  <si>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</si>
  <si>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</si>
  <si>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</si>
  <si>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</si>
  <si>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</si>
  <si>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</si>
  <si>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</si>
  <si>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</si>
  <si>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</si>
  <si>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</si>
  <si>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</si>
  <si>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</si>
  <si>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</si>
  <si>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</si>
  <si>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</si>
  <si>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</si>
  <si>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</si>
  <si>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</si>
  <si>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</si>
  <si>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</si>
  <si>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</si>
  <si>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</si>
  <si>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</si>
  <si>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</si>
  <si>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</si>
  <si>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</si>
  <si>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</si>
  <si>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</si>
  <si>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</si>
  <si>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</si>
  <si>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</si>
  <si>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</si>
  <si>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</si>
  <si>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</si>
  <si>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</si>
  <si>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</si>
  <si>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</si>
  <si>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</si>
  <si>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</si>
  <si>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</si>
  <si>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</si>
  <si>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</si>
  <si>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</si>
  <si>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</si>
  <si>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</si>
  <si>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</si>
  <si>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</si>
  <si>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</si>
  <si>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</si>
  <si>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</si>
  <si>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</si>
  <si>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</si>
  <si>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</si>
  <si>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</si>
  <si>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</si>
  <si>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</si>
  <si>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</si>
  <si>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</si>
  <si>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</si>
  <si>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</si>
  <si>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</si>
  <si>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</si>
  <si>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</si>
  <si>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</si>
  <si>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</si>
  <si>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</si>
  <si>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</si>
  <si>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</si>
  <si>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</si>
  <si>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</si>
  <si>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</si>
  <si>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</si>
  <si>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</si>
  <si>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</si>
  <si>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</si>
  <si>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</si>
  <si>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</si>
  <si>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</si>
  <si>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</si>
  <si>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</si>
  <si>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</si>
  <si>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</si>
  <si>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</si>
  <si>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</si>
  <si>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</si>
  <si>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</si>
  <si>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</si>
  <si>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</si>
  <si>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</si>
  <si>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</si>
  <si>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</si>
  <si>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</si>
  <si>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</si>
  <si>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</si>
  <si>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</si>
  <si>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</si>
  <si>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</si>
  <si>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</si>
  <si>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</si>
  <si>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</si>
  <si>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</si>
  <si>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</si>
  <si>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</si>
  <si>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</si>
  <si>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</si>
  <si>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</si>
  <si>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</si>
  <si>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</si>
  <si>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</si>
  <si>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</si>
  <si>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</si>
  <si>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</si>
  <si>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</si>
  <si>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</si>
  <si>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</si>
  <si>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</si>
  <si>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</si>
  <si>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</si>
  <si>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</si>
  <si>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</si>
  <si>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</si>
  <si>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</si>
  <si>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</si>
  <si>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</si>
  <si>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</si>
  <si>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</si>
  <si>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</si>
  <si>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</si>
  <si>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</si>
  <si>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</si>
  <si>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</si>
  <si>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</si>
  <si>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</si>
  <si>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</si>
  <si>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</si>
  <si>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</si>
  <si>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</si>
  <si>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</si>
  <si>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</si>
  <si>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</si>
  <si>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</si>
  <si>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</si>
  <si>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</si>
  <si>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</si>
  <si>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</si>
  <si>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</si>
  <si>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</si>
  <si>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</si>
  <si>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</si>
  <si>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</si>
  <si>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</si>
  <si>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</si>
  <si>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</si>
  <si>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</si>
  <si>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</si>
  <si>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</si>
  <si>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</si>
  <si>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</si>
  <si>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</si>
  <si>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</si>
  <si>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</si>
  <si>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</si>
  <si>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</si>
  <si>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</si>
  <si>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</si>
  <si>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</si>
  <si>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</si>
  <si>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</si>
  <si>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</si>
  <si>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</si>
  <si>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</si>
  <si>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</si>
  <si>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</si>
  <si>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</si>
  <si>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</si>
  <si>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</si>
  <si>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</si>
  <si>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</si>
  <si>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</si>
  <si>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</si>
  <si>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</si>
  <si>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</si>
  <si>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</si>
  <si>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</si>
  <si>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</si>
  <si>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</si>
  <si>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</si>
  <si>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</si>
  <si>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</si>
  <si>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</si>
  <si>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</si>
  <si>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</si>
  <si>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</si>
  <si>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</si>
  <si>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</si>
  <si>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</si>
  <si>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</si>
  <si>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</si>
  <si>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</si>
  <si>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</si>
  <si>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</si>
  <si>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</si>
  <si>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</si>
  <si>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</si>
  <si>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</si>
  <si>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</si>
  <si>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</si>
  <si>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</si>
  <si>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</si>
  <si>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</si>
  <si>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</si>
  <si>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</si>
  <si>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</si>
  <si>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</si>
  <si>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</si>
  <si>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</si>
  <si>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</si>
  <si>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</si>
  <si>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</si>
  <si>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</si>
  <si>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</si>
  <si>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</si>
  <si>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</si>
  <si>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</si>
  <si>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</si>
  <si>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</si>
  <si>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</si>
  <si>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</si>
  <si>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</si>
  <si>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</si>
  <si>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</si>
  <si>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</si>
  <si>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</si>
  <si>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</si>
  <si>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</si>
  <si>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</si>
  <si>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</si>
  <si>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</si>
  <si>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</si>
  <si>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</si>
  <si>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</si>
  <si>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</si>
  <si>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</si>
  <si>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</si>
  <si>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</si>
  <si>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</si>
  <si>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</si>
  <si>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</si>
  <si>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</si>
  <si>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</si>
  <si>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</si>
  <si>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</si>
  <si>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</si>
  <si>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</si>
  <si>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</si>
  <si>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</si>
  <si>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</si>
  <si>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</si>
  <si>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</si>
  <si>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</si>
  <si>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</si>
  <si>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</si>
  <si>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</si>
  <si>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</si>
  <si>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</si>
  <si>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</si>
  <si>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</si>
  <si>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</si>
  <si>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</si>
  <si>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</si>
  <si>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</si>
  <si>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</si>
  <si>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</si>
  <si>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</si>
  <si>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</si>
  <si>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</si>
  <si>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</si>
  <si>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</si>
  <si>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</si>
  <si>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</si>
  <si>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</si>
  <si>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</si>
  <si>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</si>
  <si>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</si>
  <si>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</si>
  <si>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</si>
  <si>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</si>
  <si>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</si>
  <si>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</si>
  <si>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</si>
  <si>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</si>
  <si>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</si>
  <si>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</si>
  <si>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</si>
  <si>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</si>
  <si>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</si>
  <si>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</si>
  <si>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</si>
  <si>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</si>
  <si>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</si>
  <si>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</si>
  <si>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</si>
  <si>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</si>
  <si>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</si>
  <si>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</si>
  <si>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</si>
  <si>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</si>
  <si>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</si>
  <si>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</si>
  <si>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</si>
  <si>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</si>
  <si>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</si>
  <si>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</si>
  <si>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</si>
  <si>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</si>
  <si>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</si>
  <si>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</si>
  <si>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</si>
  <si>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</si>
  <si>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</si>
  <si>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</si>
  <si>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</si>
  <si>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</si>
  <si>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</si>
  <si>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</si>
  <si>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</si>
  <si>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</si>
  <si>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</si>
  <si>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</si>
  <si>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</si>
  <si>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</si>
  <si>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</si>
  <si>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</si>
  <si>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</si>
  <si>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</si>
  <si>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</si>
  <si>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</si>
  <si>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</si>
  <si>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</si>
  <si>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</si>
  <si>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</si>
  <si>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</si>
  <si>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</si>
  <si>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</si>
  <si>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</si>
  <si>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</si>
  <si>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</si>
  <si>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</si>
  <si>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</si>
  <si>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</si>
  <si>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</si>
  <si>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</si>
  <si>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</si>
  <si>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</si>
  <si>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</si>
  <si>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</si>
  <si>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</si>
  <si>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</si>
  <si>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</si>
  <si>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</si>
  <si>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</si>
  <si>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</si>
  <si>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</si>
  <si>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</si>
  <si>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</si>
  <si>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</si>
  <si>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</si>
  <si>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</si>
  <si>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</si>
  <si>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</si>
  <si>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</si>
  <si>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</si>
  <si>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</si>
  <si>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</si>
  <si>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</si>
  <si>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</si>
  <si>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</si>
  <si>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</si>
  <si>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</si>
  <si>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</si>
  <si>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</si>
  <si>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</si>
  <si>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</si>
  <si>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</si>
  <si>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</si>
  <si>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</si>
  <si>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</si>
  <si>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</si>
  <si>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</si>
  <si>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</si>
  <si>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</si>
  <si>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</si>
  <si>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</si>
  <si>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</si>
  <si>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</si>
  <si>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</si>
  <si>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</si>
  <si>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</si>
  <si>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</si>
  <si>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</si>
  <si>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</si>
  <si>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</si>
  <si>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</si>
  <si>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</si>
  <si>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</si>
  <si>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</si>
  <si>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</si>
  <si>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</si>
  <si>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</si>
  <si>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</si>
  <si>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</si>
  <si>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</si>
  <si>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</si>
  <si>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</si>
  <si>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</si>
  <si>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</si>
  <si>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</si>
  <si>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</si>
  <si>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</si>
  <si>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</si>
  <si>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</si>
  <si>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</si>
  <si>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</si>
  <si>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</si>
  <si>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</si>
  <si>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</si>
  <si>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</si>
  <si>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</si>
  <si>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</si>
  <si>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</si>
  <si>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</si>
  <si>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</si>
  <si>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</si>
  <si>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</si>
  <si>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</si>
  <si>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</si>
  <si>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</si>
  <si>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</si>
  <si>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</si>
  <si>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</si>
  <si>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</si>
  <si>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</si>
  <si>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</si>
  <si>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</si>
  <si>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</si>
  <si>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</si>
  <si>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</si>
  <si>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</si>
  <si>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</si>
  <si>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</si>
  <si>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</si>
  <si>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</si>
  <si>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</si>
  <si>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</si>
  <si>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</si>
  <si>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</si>
  <si>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</si>
  <si>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</si>
  <si>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</si>
  <si>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</si>
  <si>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</si>
  <si>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</si>
  <si>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</si>
  <si>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</si>
  <si>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</si>
  <si>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</si>
  <si>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</si>
  <si>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</si>
  <si>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</si>
  <si>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</si>
  <si>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</si>
  <si>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</si>
  <si>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</si>
  <si>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</si>
  <si>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</si>
  <si>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</si>
  <si>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</si>
  <si>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</si>
  <si>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</si>
  <si>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</si>
  <si>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</si>
  <si>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</si>
  <si>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</si>
  <si>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</si>
  <si>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</si>
  <si>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</si>
  <si>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</si>
  <si>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</si>
  <si>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</si>
  <si>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</si>
  <si>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</si>
  <si>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</si>
  <si>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</si>
  <si>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</si>
  <si>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</si>
  <si>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</si>
  <si>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</si>
  <si>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</si>
  <si>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</si>
  <si>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</si>
  <si>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</si>
  <si>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</si>
  <si>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</si>
  <si>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</si>
  <si>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</si>
  <si>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</si>
  <si>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</si>
  <si>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</si>
  <si>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</si>
  <si>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</si>
  <si>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</si>
  <si>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</si>
  <si>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</si>
  <si>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</si>
  <si>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</si>
  <si>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</si>
  <si>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</si>
  <si>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</si>
  <si>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</si>
  <si>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</si>
  <si>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</si>
  <si>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</si>
  <si>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</si>
  <si>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</si>
  <si>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</si>
  <si>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</si>
  <si>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</si>
  <si>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</si>
  <si>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</si>
  <si>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</si>
  <si>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</si>
  <si>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</si>
  <si>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</si>
  <si>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</si>
  <si>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</si>
  <si>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</si>
  <si>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</si>
  <si>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</si>
  <si>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</si>
  <si>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</si>
  <si>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</si>
  <si>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</si>
  <si>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</si>
  <si>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</si>
  <si>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</si>
  <si>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</si>
  <si>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</si>
  <si>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</si>
  <si>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</si>
  <si>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</si>
  <si>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</si>
  <si>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</si>
  <si>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</si>
  <si>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</si>
  <si>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</si>
  <si>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</si>
  <si>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</si>
  <si>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</si>
  <si>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</si>
  <si>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</si>
  <si>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</si>
  <si>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</si>
  <si>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</si>
  <si>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</si>
  <si>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</si>
  <si>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</si>
  <si>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</si>
  <si>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</si>
  <si>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</si>
  <si>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</si>
  <si>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</si>
  <si>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</si>
  <si>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</si>
  <si>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</si>
  <si>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</si>
  <si>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</si>
  <si>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</si>
  <si>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</si>
  <si>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</si>
  <si>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</si>
  <si>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</si>
  <si>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</si>
  <si>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</si>
  <si>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</si>
  <si>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</si>
  <si>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</si>
  <si>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</si>
  <si>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</si>
  <si>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</si>
  <si>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</si>
  <si>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</si>
  <si>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</si>
  <si>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</si>
  <si>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</si>
  <si>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</si>
  <si>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</si>
  <si>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</si>
  <si>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</si>
  <si>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</si>
  <si>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</si>
  <si>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</si>
  <si>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</si>
  <si>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</si>
  <si>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</si>
  <si>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</si>
  <si>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</si>
  <si>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</si>
  <si>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</si>
  <si>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</si>
  <si>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</si>
  <si>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</si>
  <si>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</si>
  <si>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</si>
  <si>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</si>
  <si>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</si>
  <si>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</si>
  <si>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</si>
  <si>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</si>
  <si>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</si>
  <si>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</si>
  <si>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</si>
  <si>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</si>
  <si>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</si>
  <si>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</si>
  <si>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</si>
  <si>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</si>
  <si>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</si>
  <si>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</si>
  <si>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</si>
  <si>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</si>
  <si>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</si>
  <si>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</si>
  <si>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</si>
  <si>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</si>
  <si>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</si>
  <si>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</si>
  <si>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</si>
  <si>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</si>
  <si>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</si>
  <si>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</si>
  <si>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</si>
  <si>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</si>
  <si>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</si>
  <si>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</si>
  <si>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</si>
  <si>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</si>
  <si>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</si>
  <si>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</si>
  <si>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</si>
  <si>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</si>
  <si>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</si>
  <si>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</si>
  <si>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</si>
  <si>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</si>
  <si>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</si>
  <si>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</si>
  <si>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</si>
  <si>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</si>
  <si>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</si>
  <si>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</si>
  <si>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</si>
  <si>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</si>
  <si>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</si>
  <si>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</si>
  <si>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</si>
  <si>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</si>
  <si>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</si>
  <si>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</si>
  <si>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</si>
  <si>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</si>
  <si>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</si>
  <si>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</si>
  <si>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</si>
  <si>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</si>
  <si>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</si>
  <si>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</si>
  <si>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</si>
  <si>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</si>
  <si>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</si>
  <si>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</si>
  <si>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</si>
  <si>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</si>
  <si>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</si>
  <si>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</si>
  <si>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</si>
  <si>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</si>
  <si>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</si>
  <si>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</si>
  <si>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</si>
  <si>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</si>
  <si>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</si>
  <si>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</si>
  <si>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</si>
  <si>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</si>
  <si>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</si>
  <si>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</si>
  <si>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</si>
  <si>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</si>
  <si>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</si>
  <si>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</si>
  <si>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</si>
  <si>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</si>
  <si>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</si>
  <si>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</si>
  <si>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</si>
  <si>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</si>
  <si>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</si>
  <si>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</si>
  <si>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</si>
  <si>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</si>
  <si>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</si>
  <si>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</si>
  <si>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</si>
  <si>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</si>
  <si>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</si>
  <si>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</si>
  <si>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</si>
  <si>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</si>
  <si>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</si>
  <si>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</si>
  <si>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</si>
  <si>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</si>
  <si>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</si>
  <si>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</si>
  <si>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</si>
  <si>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</si>
  <si>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</si>
  <si>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</si>
  <si>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</si>
  <si>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</si>
  <si>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</si>
  <si>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</si>
  <si>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</si>
  <si>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</si>
  <si>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</si>
  <si>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</si>
  <si>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</si>
  <si>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</si>
  <si>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</si>
  <si>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</si>
  <si>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</si>
  <si>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</si>
  <si>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</si>
  <si>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</si>
  <si>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</si>
  <si>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</si>
  <si>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</si>
  <si>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</si>
  <si>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</si>
  <si>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</si>
  <si>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</si>
  <si>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</si>
  <si>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</si>
  <si>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</si>
  <si>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</si>
  <si>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</si>
  <si>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</si>
  <si>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</si>
  <si>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</si>
  <si>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</si>
  <si>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</si>
  <si>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</si>
  <si>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</si>
  <si>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</si>
  <si>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</si>
  <si>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</si>
  <si>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</si>
  <si>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</si>
  <si>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</si>
  <si>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</si>
  <si>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</si>
  <si>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</si>
  <si>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</si>
  <si>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</si>
  <si>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</si>
  <si>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</si>
  <si>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</si>
  <si>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</si>
  <si>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</si>
  <si>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</si>
  <si>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</si>
  <si>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</si>
  <si>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</si>
  <si>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</si>
  <si>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</si>
  <si>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</si>
  <si>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</si>
  <si>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</si>
  <si>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</si>
  <si>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</si>
  <si>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</si>
  <si>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</si>
  <si>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</si>
  <si>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</si>
  <si>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</si>
  <si>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</si>
  <si>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</si>
  <si>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</si>
  <si>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</si>
  <si>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</si>
  <si>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</si>
  <si>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</si>
  <si>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</si>
  <si>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</si>
  <si>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</si>
  <si>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</si>
  <si>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</si>
  <si>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</si>
  <si>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</si>
  <si>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</si>
  <si>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</si>
  <si>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</si>
  <si>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</si>
  <si>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</si>
  <si>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</si>
  <si>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</si>
  <si>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</si>
  <si>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</si>
  <si>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</si>
  <si>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</si>
  <si>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</si>
  <si>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</si>
  <si>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</si>
  <si>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</si>
  <si>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</si>
  <si>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</si>
  <si>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</si>
  <si>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</si>
  <si>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</si>
  <si>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</si>
  <si>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</si>
  <si>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</si>
  <si>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</si>
  <si>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</si>
  <si>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</si>
  <si>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</si>
  <si>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</si>
  <si>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</si>
  <si>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</si>
  <si>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</si>
  <si>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</si>
  <si>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</si>
  <si>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</si>
  <si>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</si>
  <si>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</si>
  <si>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</si>
  <si>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</si>
  <si>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</si>
  <si>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</si>
  <si>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</si>
  <si>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</si>
  <si>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</si>
  <si>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</si>
  <si>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</si>
  <si>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</si>
  <si>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</si>
  <si>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</si>
  <si>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</si>
  <si>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</si>
  <si>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</si>
  <si>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</si>
  <si>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</si>
  <si>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</si>
  <si>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</si>
  <si>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</si>
  <si>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</si>
  <si>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</si>
  <si>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</si>
  <si>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</si>
  <si>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</si>
  <si>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</si>
  <si>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</si>
  <si>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</si>
  <si>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</si>
  <si>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</si>
  <si>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</si>
  <si>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</si>
  <si>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</si>
  <si>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</si>
  <si>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</si>
  <si>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</si>
  <si>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</si>
  <si>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</si>
  <si>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</si>
  <si>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</si>
  <si>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</si>
  <si>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</si>
  <si>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</si>
  <si>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</si>
  <si>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</si>
  <si>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</si>
  <si>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</si>
  <si>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</si>
  <si>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</si>
  <si>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</si>
  <si>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</si>
  <si>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</si>
  <si>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</si>
  <si>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</si>
  <si>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</si>
  <si>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</si>
  <si>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</si>
  <si>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</si>
  <si>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</si>
  <si>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</si>
  <si>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</si>
  <si>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</si>
  <si>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</si>
  <si>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</si>
  <si>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</si>
  <si>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</si>
  <si>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</si>
  <si>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</si>
  <si>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</si>
  <si>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</si>
  <si>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</si>
  <si>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</si>
  <si>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</si>
  <si>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</si>
  <si>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</si>
  <si>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</si>
  <si>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</si>
  <si>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</si>
  <si>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</si>
  <si>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</si>
  <si>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</si>
  <si>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</si>
  <si>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</si>
  <si>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</si>
  <si>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</si>
  <si>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</si>
  <si>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</si>
  <si>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</si>
  <si>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</si>
  <si>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</si>
  <si>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</si>
  <si>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</si>
  <si>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</si>
  <si>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</si>
  <si>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</si>
  <si>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</si>
  <si>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</si>
  <si>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</si>
  <si>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</si>
  <si>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</si>
  <si>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</si>
  <si>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</si>
  <si>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</si>
  <si>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</si>
  <si>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</si>
  <si>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</si>
  <si>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</si>
  <si>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</si>
  <si>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</si>
  <si>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</si>
  <si>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</si>
  <si>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</si>
  <si>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</si>
  <si>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</si>
  <si>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</si>
  <si>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</si>
  <si>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</si>
  <si>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</si>
  <si>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</si>
  <si>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</si>
  <si>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</si>
  <si>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</si>
  <si>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</si>
  <si>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</si>
  <si>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</si>
  <si>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</si>
  <si>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</si>
  <si>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</si>
  <si>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</si>
  <si>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</si>
  <si>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</si>
  <si>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</si>
  <si>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</si>
  <si>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</si>
  <si>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</si>
  <si>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</si>
  <si>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</si>
  <si>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</si>
  <si>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</si>
  <si>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</si>
  <si>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</si>
  <si>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</si>
  <si>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</si>
  <si>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</si>
  <si>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</si>
  <si>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</si>
  <si>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</si>
  <si>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</si>
  <si>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</si>
  <si>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</si>
  <si>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</si>
  <si>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</si>
  <si>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</si>
  <si>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</si>
  <si>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</si>
  <si>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</si>
  <si>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</si>
  <si>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</si>
  <si>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</si>
  <si>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</si>
  <si>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</si>
  <si>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</si>
  <si>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</si>
  <si>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</si>
  <si>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</si>
  <si>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</si>
  <si>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</si>
  <si>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</si>
  <si>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</si>
  <si>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</si>
  <si>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</si>
  <si>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</si>
  <si>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</si>
  <si>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</si>
  <si>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</si>
  <si>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</si>
  <si>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</si>
  <si>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</si>
  <si>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</si>
  <si>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</si>
  <si>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</si>
  <si>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</si>
  <si>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</si>
  <si>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</si>
  <si>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</si>
  <si>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</si>
  <si>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</si>
  <si>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</si>
  <si>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</si>
  <si>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</si>
  <si>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</si>
  <si>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</si>
  <si>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</si>
  <si>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</si>
  <si>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</si>
  <si>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</si>
  <si>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</si>
  <si>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</si>
  <si>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</si>
  <si>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</si>
  <si>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</si>
  <si>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</si>
  <si>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</si>
  <si>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</si>
  <si>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</si>
  <si>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</si>
  <si>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</si>
  <si>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</si>
  <si>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</si>
  <si>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</si>
  <si>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</si>
  <si>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</si>
  <si>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</si>
  <si>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</si>
  <si>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</si>
  <si>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</si>
  <si>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</si>
  <si>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</si>
  <si>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</si>
  <si>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</si>
  <si>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</si>
  <si>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</si>
  <si>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</si>
  <si>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</si>
  <si>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</si>
  <si>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</si>
  <si>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</si>
  <si>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</si>
  <si>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</si>
  <si>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</si>
  <si>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</si>
  <si>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</si>
  <si>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</si>
  <si>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</si>
  <si>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</si>
  <si>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</si>
  <si>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</si>
  <si>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</si>
  <si>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</si>
  <si>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</si>
  <si>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</si>
  <si>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</si>
  <si>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</si>
  <si>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</si>
  <si>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</si>
  <si>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</si>
  <si>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</si>
  <si>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</si>
  <si>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</si>
  <si>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</si>
  <si>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</si>
  <si>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</si>
  <si>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</si>
  <si>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</si>
  <si>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</si>
  <si>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</si>
  <si>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</si>
  <si>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</si>
  <si>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</si>
  <si>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</si>
  <si>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</si>
  <si>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</si>
  <si>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</si>
  <si>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</si>
  <si>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</si>
  <si>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</si>
  <si>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</si>
  <si>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</si>
  <si>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</si>
  <si>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</si>
  <si>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</si>
  <si>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</si>
  <si>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</si>
  <si>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</si>
  <si>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</si>
  <si>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</si>
  <si>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</si>
  <si>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</si>
  <si>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</si>
  <si>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</si>
  <si>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</si>
  <si>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</si>
  <si>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</si>
  <si>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</si>
  <si>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</si>
  <si>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</si>
  <si>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</si>
  <si>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</si>
  <si>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</si>
  <si>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</si>
  <si>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</si>
  <si>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</si>
  <si>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</si>
  <si>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</si>
  <si>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</si>
  <si>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</si>
  <si>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</si>
  <si>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</si>
  <si>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</si>
  <si>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</si>
  <si>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</si>
  <si>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</si>
  <si>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</si>
  <si>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</si>
  <si>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</si>
  <si>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</si>
  <si>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</si>
  <si>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</si>
  <si>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</si>
  <si>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</si>
  <si>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</si>
  <si>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</si>
  <si>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</si>
  <si>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</si>
  <si>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</si>
  <si>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</si>
  <si>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</si>
  <si>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</si>
  <si>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</si>
  <si>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</si>
  <si>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</si>
  <si>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</si>
  <si>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</si>
  <si>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</si>
  <si>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</si>
  <si>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</si>
  <si>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</si>
  <si>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</si>
  <si>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</si>
  <si>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</si>
  <si>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</si>
  <si>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</si>
  <si>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</si>
  <si>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</si>
  <si>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</si>
  <si>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</si>
  <si>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</si>
  <si>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</si>
  <si>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</si>
  <si>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</si>
  <si>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</si>
  <si>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</si>
  <si>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</si>
  <si>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</si>
  <si>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</si>
  <si>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</si>
  <si>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</si>
  <si>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</si>
  <si>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</si>
  <si>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</si>
  <si>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</si>
  <si>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</si>
  <si>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</si>
  <si>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</si>
  <si>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</si>
  <si>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</si>
  <si>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</si>
  <si>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</si>
  <si>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</si>
  <si>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</si>
  <si>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</si>
  <si>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</si>
  <si>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</si>
  <si>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</si>
  <si>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</si>
  <si>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</si>
  <si>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</si>
  <si>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</si>
  <si>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</si>
  <si>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</si>
  <si>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</si>
  <si>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</si>
  <si>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</si>
  <si>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</si>
  <si>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</si>
  <si>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</si>
  <si>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</si>
  <si>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</si>
  <si>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</si>
  <si>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</si>
  <si>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</si>
  <si>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</si>
  <si>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</si>
  <si>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</si>
  <si>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</si>
  <si>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</si>
  <si>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</si>
  <si>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</si>
  <si>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</si>
  <si>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</si>
  <si>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</si>
  <si>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</si>
  <si>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</si>
  <si>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</si>
  <si>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</si>
  <si>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</si>
  <si>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</si>
  <si>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</si>
  <si>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</si>
  <si>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</si>
  <si>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</si>
  <si>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</si>
  <si>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</si>
  <si>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</si>
  <si>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</si>
  <si>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</si>
  <si>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</si>
  <si>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</si>
  <si>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</si>
  <si>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</si>
  <si>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</si>
  <si>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</si>
  <si>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</si>
  <si>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</si>
  <si>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</si>
  <si>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</si>
  <si>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</si>
  <si>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</si>
  <si>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</si>
  <si>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</si>
  <si>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</si>
  <si>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</si>
  <si>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</si>
  <si>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</si>
  <si>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</si>
  <si>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</si>
  <si>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</si>
  <si>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</si>
  <si>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</si>
  <si>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</si>
  <si>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</si>
  <si>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</si>
  <si>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</si>
  <si>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</si>
  <si>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</si>
  <si>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</si>
  <si>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</si>
  <si>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</si>
  <si>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</si>
  <si>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</si>
  <si>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</si>
  <si>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</si>
  <si>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</si>
  <si>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</si>
  <si>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</si>
  <si>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</si>
  <si>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</si>
  <si>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</si>
  <si>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</si>
  <si>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</si>
  <si>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</si>
  <si>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</si>
  <si>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</si>
  <si>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</si>
  <si>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</si>
  <si>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</si>
  <si>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</si>
  <si>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</si>
  <si>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</si>
  <si>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</si>
  <si>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</si>
  <si>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</si>
  <si>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</si>
  <si>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</si>
  <si>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</si>
  <si>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</si>
  <si>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</si>
  <si>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</si>
  <si>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</si>
  <si>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</si>
  <si>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</si>
  <si>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</si>
  <si>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</si>
  <si>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</si>
  <si>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</si>
  <si>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</si>
  <si>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</si>
  <si>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</si>
  <si>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</si>
  <si>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</si>
  <si>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</si>
  <si>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</si>
  <si>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</si>
  <si>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</si>
  <si>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</si>
  <si>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</si>
  <si>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</si>
  <si>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</si>
  <si>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</si>
  <si>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</si>
  <si>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</si>
  <si>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</si>
  <si>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</si>
  <si>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</si>
  <si>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</si>
  <si>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</si>
  <si>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</si>
  <si>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</si>
  <si>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</si>
  <si>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</si>
  <si>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</si>
  <si>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</si>
  <si>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</si>
  <si>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</si>
  <si>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</si>
  <si>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</si>
  <si>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</si>
  <si>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</si>
  <si>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</si>
  <si>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</si>
  <si>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</si>
  <si>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</si>
  <si>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</si>
  <si>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</si>
  <si>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</si>
  <si>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</si>
  <si>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</si>
  <si>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</si>
  <si>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</si>
  <si>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</si>
  <si>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</si>
  <si>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</si>
  <si>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</si>
  <si>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</si>
  <si>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</si>
  <si>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</si>
  <si>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</si>
  <si>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</si>
  <si>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</si>
  <si>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</si>
  <si>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</si>
  <si>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</si>
  <si>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</si>
  <si>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</si>
  <si>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</si>
  <si>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</si>
  <si>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</si>
  <si>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</si>
  <si>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</si>
  <si>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</si>
  <si>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</si>
  <si>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</si>
  <si>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</si>
  <si>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</si>
  <si>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</si>
  <si>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</si>
  <si>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</si>
  <si>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</si>
  <si>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</si>
  <si>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</si>
  <si>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</si>
  <si>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</si>
  <si>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</si>
  <si>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</si>
  <si>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</si>
  <si>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</si>
  <si>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</si>
  <si>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</si>
  <si>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</si>
  <si>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</si>
  <si>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</si>
  <si>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</si>
  <si>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</si>
  <si>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</si>
  <si>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</si>
  <si>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</si>
  <si>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</si>
  <si>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</si>
  <si>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</si>
  <si>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</si>
  <si>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</si>
  <si>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</si>
  <si>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</si>
  <si>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</si>
  <si>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</si>
  <si>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</si>
  <si>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</si>
  <si>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</si>
  <si>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</si>
  <si>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</si>
  <si>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</si>
  <si>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</si>
  <si>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</si>
  <si>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</si>
  <si>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</si>
  <si>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</si>
  <si>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</si>
  <si>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</si>
  <si>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</si>
  <si>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</si>
  <si>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</si>
  <si>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</si>
  <si>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</si>
  <si>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</si>
  <si>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</si>
  <si>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</si>
  <si>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</si>
  <si>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</si>
  <si>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</si>
  <si>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</si>
  <si>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</si>
  <si>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</si>
  <si>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</si>
  <si>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</si>
  <si>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</si>
  <si>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</si>
  <si>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</si>
  <si>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</si>
  <si>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</si>
  <si>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</si>
  <si>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</si>
  <si>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</si>
  <si>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</si>
  <si>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</si>
  <si>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</si>
  <si>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</si>
  <si>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</si>
  <si>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</si>
  <si>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</si>
  <si>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</si>
  <si>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</si>
  <si>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</si>
  <si>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</si>
  <si>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</si>
  <si>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</si>
  <si>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</si>
  <si>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</si>
  <si>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</si>
  <si>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</si>
  <si>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</si>
  <si>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</si>
  <si>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</si>
  <si>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</si>
  <si>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</si>
  <si>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</si>
  <si>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</si>
  <si>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</si>
  <si>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</si>
  <si>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</si>
  <si>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</si>
  <si>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</si>
  <si>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</si>
  <si>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</si>
  <si>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</si>
  <si>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</si>
  <si>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</si>
  <si>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</si>
  <si>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</si>
  <si>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</si>
  <si>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</si>
  <si>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</si>
  <si>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</si>
  <si>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</si>
  <si>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</si>
  <si>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</si>
  <si>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</si>
  <si>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</si>
  <si>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</si>
  <si>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</si>
  <si>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</si>
  <si>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</si>
  <si>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</si>
  <si>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</si>
  <si>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</si>
  <si>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</si>
  <si>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</si>
  <si>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</si>
  <si>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</si>
  <si>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</si>
  <si>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</si>
  <si>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</si>
  <si>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</si>
  <si>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</si>
  <si>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</si>
  <si>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</si>
  <si>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</si>
  <si>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</si>
  <si>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</si>
  <si>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</si>
  <si>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</si>
  <si>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</si>
  <si>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</si>
  <si>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</si>
  <si>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</si>
  <si>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</si>
  <si>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</si>
  <si>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</si>
  <si>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</si>
  <si>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</si>
  <si>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</si>
  <si>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</si>
  <si>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</si>
  <si>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</si>
  <si>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</si>
  <si>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</si>
  <si>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</si>
  <si>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</si>
  <si>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</si>
  <si>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</si>
  <si>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</si>
  <si>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</si>
  <si>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</si>
  <si>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</si>
  <si>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</si>
  <si>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</si>
  <si>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</si>
  <si>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</si>
  <si>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</si>
  <si>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</si>
  <si>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</si>
  <si>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</si>
  <si>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</si>
  <si>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</si>
  <si>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</si>
  <si>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</si>
  <si>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</si>
  <si>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</si>
  <si>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</si>
  <si>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</si>
  <si>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</si>
  <si>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</si>
  <si>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</si>
  <si>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</si>
  <si>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</si>
  <si>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</si>
  <si>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</si>
  <si>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</si>
  <si>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</si>
  <si>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</si>
  <si>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</si>
  <si>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</si>
  <si>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</si>
  <si>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</si>
  <si>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</si>
  <si>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</si>
  <si>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</si>
  <si>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</si>
  <si>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</si>
  <si>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</si>
  <si>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</si>
  <si>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</si>
  <si>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</si>
  <si>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</si>
  <si>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</si>
  <si>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</si>
  <si>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</si>
  <si>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</si>
  <si>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</si>
  <si>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</si>
  <si>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</si>
  <si>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</si>
  <si>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</si>
  <si>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</si>
  <si>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</si>
  <si>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</si>
  <si>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</si>
  <si>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</si>
  <si>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</si>
  <si>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</si>
  <si>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</si>
  <si>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</si>
  <si>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</si>
  <si>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</si>
  <si>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</si>
  <si>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</si>
  <si>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</si>
  <si>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</si>
  <si>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</si>
  <si>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</si>
  <si>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</si>
  <si>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</si>
  <si>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</si>
  <si>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</si>
  <si>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</si>
  <si>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</si>
  <si>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</si>
  <si>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</si>
  <si>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</si>
  <si>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</si>
  <si>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</si>
  <si>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</si>
  <si>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</si>
  <si>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</si>
  <si>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</si>
  <si>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</si>
  <si>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</si>
  <si>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</si>
  <si>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</si>
  <si>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</si>
  <si>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</si>
  <si>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</si>
  <si>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</si>
  <si>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</si>
  <si>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</si>
  <si>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</si>
  <si>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</si>
  <si>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</si>
  <si>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</si>
  <si>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</si>
  <si>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</si>
  <si>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</si>
  <si>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</si>
  <si>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</si>
  <si>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</si>
  <si>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</si>
  <si>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</si>
  <si>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</si>
  <si>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</si>
  <si>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</si>
  <si>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</si>
  <si>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</si>
  <si>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</si>
  <si>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</si>
  <si>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</si>
  <si>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</si>
  <si>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</si>
  <si>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</si>
  <si>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</si>
  <si>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</si>
  <si>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</si>
  <si>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</si>
  <si>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</si>
  <si>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</si>
  <si>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</si>
  <si>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</si>
  <si>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</si>
  <si>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</si>
  <si>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</si>
  <si>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</si>
  <si>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</si>
  <si>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</si>
  <si>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</si>
  <si>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</si>
  <si>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</si>
  <si>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</si>
  <si>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</si>
  <si>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</si>
  <si>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</si>
  <si>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</si>
  <si>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</si>
  <si>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</si>
  <si>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</si>
  <si>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</si>
  <si>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</si>
  <si>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</si>
  <si>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</si>
  <si>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</si>
  <si>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</si>
  <si>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</si>
  <si>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</si>
  <si>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</si>
  <si>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</si>
  <si>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</si>
  <si>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</si>
  <si>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</si>
  <si>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</si>
  <si>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</si>
  <si>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</si>
  <si>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</si>
  <si>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</si>
  <si>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</si>
  <si>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</si>
  <si>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</si>
  <si>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</si>
  <si>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</si>
  <si>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</si>
  <si>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</si>
  <si>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</si>
  <si>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</si>
  <si>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</si>
  <si>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</si>
  <si>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</si>
  <si>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</si>
  <si>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</si>
  <si>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</si>
  <si>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</si>
  <si>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</si>
  <si>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</si>
  <si>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</si>
  <si>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</si>
  <si>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</si>
  <si>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</si>
  <si>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</si>
  <si>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</si>
  <si>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</si>
  <si>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</si>
  <si>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</si>
  <si>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</si>
  <si>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</si>
  <si>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</si>
  <si>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</si>
  <si>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</si>
  <si>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</si>
  <si>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</si>
  <si>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</si>
  <si>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</si>
  <si>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</si>
  <si>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</si>
  <si>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</si>
  <si>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</si>
  <si>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</si>
  <si>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</si>
  <si>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</si>
  <si>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</si>
  <si>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</si>
  <si>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</si>
  <si>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</si>
  <si>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</si>
  <si>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</si>
  <si>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</si>
  <si>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</si>
  <si>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</si>
  <si>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</si>
  <si>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</si>
  <si>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</si>
  <si>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</si>
  <si>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</si>
  <si>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</si>
  <si>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</si>
  <si>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</si>
  <si>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</si>
  <si>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</si>
  <si>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</si>
  <si>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</si>
  <si>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</si>
  <si>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</si>
  <si>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</si>
  <si>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</si>
  <si>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</si>
  <si>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</si>
  <si>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</si>
  <si>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</si>
  <si>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</si>
  <si>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</si>
  <si>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</si>
  <si>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</si>
  <si>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</si>
  <si>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</si>
  <si>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</si>
  <si>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</si>
  <si>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</si>
  <si>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</si>
  <si>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</si>
  <si>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</si>
  <si>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</si>
  <si>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</si>
  <si>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</si>
  <si>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</si>
  <si>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</si>
  <si>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</si>
  <si>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</si>
  <si>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</si>
  <si>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</si>
  <si>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</si>
  <si>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</si>
  <si>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</si>
  <si>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</si>
  <si>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</si>
  <si>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</si>
  <si>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</si>
  <si>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</si>
  <si>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</si>
  <si>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</si>
  <si>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</si>
  <si>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</si>
  <si>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</si>
  <si>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</si>
  <si>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</si>
  <si>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</si>
  <si>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</si>
  <si>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</si>
  <si>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</si>
  <si>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</si>
  <si>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</si>
  <si>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</si>
  <si>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</si>
  <si>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</si>
  <si>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</si>
  <si>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</si>
  <si>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</si>
  <si>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</si>
  <si>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</si>
  <si>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</si>
  <si>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</si>
  <si>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</si>
  <si>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</si>
  <si>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</si>
  <si>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</si>
  <si>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</si>
  <si>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</si>
  <si>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</si>
  <si>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</si>
  <si>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</si>
  <si>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</si>
  <si>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</si>
  <si>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</si>
  <si>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</si>
  <si>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</si>
  <si>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</si>
  <si>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</si>
  <si>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</si>
  <si>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</si>
  <si>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</si>
  <si>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</si>
  <si>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</si>
  <si>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</si>
  <si>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</si>
  <si>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</si>
  <si>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</si>
  <si>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</si>
  <si>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</si>
  <si>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</si>
  <si>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</si>
  <si>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</si>
  <si>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</si>
  <si>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</si>
  <si>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</si>
  <si>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</si>
  <si>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</si>
  <si>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</si>
  <si>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</si>
  <si>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</si>
  <si>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</si>
  <si>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</si>
  <si>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</si>
  <si>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</si>
  <si>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</si>
  <si>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</si>
  <si>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</si>
  <si>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</si>
  <si>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</si>
  <si>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</si>
  <si>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</si>
  <si>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</si>
  <si>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</si>
  <si>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</si>
  <si>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</si>
  <si>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</si>
  <si>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</si>
  <si>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</si>
  <si>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</si>
  <si>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</si>
  <si>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</si>
  <si>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</si>
  <si>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</si>
  <si>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</si>
  <si>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</si>
  <si>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</si>
  <si>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</si>
  <si>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</si>
  <si>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</si>
  <si>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</si>
  <si>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</si>
  <si>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</si>
  <si>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</si>
  <si>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</si>
  <si>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</si>
  <si>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</si>
  <si>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</si>
  <si>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</si>
  <si>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</si>
  <si>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</si>
  <si>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</si>
  <si>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</si>
  <si>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</si>
  <si>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</si>
  <si>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</si>
  <si>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</si>
  <si>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</si>
  <si>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</si>
  <si>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</si>
  <si>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</si>
  <si>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</si>
  <si>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</si>
  <si>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</si>
  <si>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</si>
  <si>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</si>
  <si>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</si>
  <si>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</si>
  <si>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</si>
  <si>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</si>
  <si>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</si>
  <si>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</si>
  <si>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</si>
  <si>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</si>
  <si>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</si>
  <si>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</si>
  <si>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</si>
  <si>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</si>
  <si>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</si>
  <si>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</si>
  <si>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</si>
  <si>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</si>
  <si>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</si>
  <si>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</si>
  <si>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</si>
  <si>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</si>
  <si>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</si>
  <si>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</si>
  <si>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</si>
  <si>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</si>
  <si>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</si>
  <si>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</si>
  <si>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</si>
  <si>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</si>
  <si>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</si>
  <si>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</si>
  <si>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</si>
  <si>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</si>
  <si>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</si>
  <si>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</si>
  <si>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</si>
  <si>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</si>
  <si>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</si>
  <si>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</si>
  <si>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</si>
  <si>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</si>
  <si>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</si>
  <si>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</si>
  <si>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</si>
  <si>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</si>
  <si>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</si>
  <si>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</si>
  <si>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</si>
  <si>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</si>
  <si>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</si>
  <si>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</si>
  <si>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</si>
  <si>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</si>
  <si>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</si>
  <si>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</si>
  <si>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</si>
  <si>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</si>
  <si>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</si>
  <si>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</si>
  <si>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</si>
  <si>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</si>
  <si>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</si>
  <si>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</si>
  <si>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</si>
  <si>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</si>
  <si>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</si>
  <si>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</si>
  <si>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</si>
  <si>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</si>
  <si>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</si>
  <si>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</si>
  <si>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</si>
  <si>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</si>
  <si>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</si>
  <si>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</si>
  <si>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</si>
  <si>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</si>
  <si>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</si>
  <si>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</si>
  <si>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</si>
  <si>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</si>
  <si>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</si>
  <si>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</si>
  <si>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</si>
  <si>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</si>
  <si>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</si>
  <si>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</si>
  <si>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</si>
  <si>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</si>
  <si>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</si>
  <si>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</si>
  <si>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</si>
  <si>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</si>
  <si>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</si>
  <si>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</si>
  <si>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</si>
  <si>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</si>
  <si>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</si>
  <si>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</si>
  <si>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</si>
  <si>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</si>
  <si>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</si>
  <si>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</si>
  <si>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</si>
  <si>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</si>
  <si>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</si>
  <si>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</si>
  <si>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</si>
  <si>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</si>
  <si>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</si>
  <si>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</si>
  <si>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</si>
  <si>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</si>
  <si>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</si>
  <si>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</si>
  <si>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</si>
  <si>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</si>
  <si>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</si>
  <si>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</si>
  <si>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</si>
  <si>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</si>
  <si>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</si>
  <si>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</si>
  <si>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</si>
  <si>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</si>
  <si>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</si>
  <si>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</si>
  <si>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</si>
  <si>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</si>
  <si>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</si>
  <si>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</si>
  <si>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</si>
  <si>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</si>
  <si>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</si>
  <si>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</si>
  <si>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</si>
  <si>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</si>
  <si>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</si>
  <si>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</si>
  <si>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</si>
  <si>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</si>
  <si>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</si>
  <si>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</si>
  <si>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</si>
  <si>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</si>
  <si>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</si>
  <si>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</si>
  <si>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</si>
  <si>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</si>
  <si>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</si>
  <si>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</si>
  <si>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</si>
  <si>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</si>
  <si>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</si>
  <si>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</si>
  <si>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</si>
  <si>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</si>
  <si>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</si>
  <si>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</si>
  <si>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</si>
  <si>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</si>
  <si>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</si>
  <si>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</si>
  <si>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</si>
  <si>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</si>
  <si>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</si>
  <si>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</si>
  <si>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</si>
  <si>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</si>
  <si>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</si>
  <si>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</si>
  <si>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</si>
  <si>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</si>
  <si>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</si>
  <si>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</si>
  <si>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</si>
  <si>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</si>
  <si>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</si>
  <si>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</si>
  <si>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</si>
  <si>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</si>
  <si>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</si>
  <si>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</si>
  <si>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</si>
  <si>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</si>
  <si>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</si>
  <si>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</si>
  <si>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</si>
  <si>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</si>
  <si>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</si>
  <si>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</si>
  <si>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</si>
  <si>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</si>
  <si>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</si>
  <si>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</si>
  <si>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</si>
  <si>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</si>
  <si>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</si>
  <si>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</si>
  <si>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</si>
  <si>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</si>
  <si>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</si>
  <si>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</si>
  <si>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</si>
  <si>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</si>
  <si>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</si>
  <si>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</si>
  <si>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</si>
  <si>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</si>
  <si>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</si>
  <si>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</si>
  <si>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</si>
  <si>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</si>
  <si>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</si>
  <si>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</si>
  <si>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</si>
  <si>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</si>
  <si>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</si>
  <si>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</si>
  <si>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</si>
  <si>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</si>
  <si>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</si>
  <si>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</si>
  <si>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</si>
  <si>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</si>
  <si>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</si>
  <si>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</si>
  <si>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</si>
  <si>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</si>
  <si>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</si>
  <si>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</si>
  <si>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</si>
  <si>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</si>
  <si>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</si>
  <si>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</si>
  <si>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</si>
  <si>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</si>
  <si>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</si>
  <si>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</si>
  <si>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</si>
  <si>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</si>
  <si>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</si>
  <si>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</si>
  <si>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</si>
  <si>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</si>
  <si>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</si>
  <si>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</si>
  <si>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</si>
  <si>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</si>
  <si>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</si>
  <si>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</si>
  <si>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</si>
  <si>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</si>
  <si>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</si>
  <si>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</si>
  <si>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</si>
  <si>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</si>
  <si>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</si>
  <si>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</si>
  <si>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</si>
  <si>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</si>
  <si>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</si>
  <si>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</si>
  <si>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</si>
  <si>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</si>
  <si>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</si>
  <si>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</si>
  <si>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</si>
  <si>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</si>
  <si>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</si>
  <si>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</si>
  <si>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</si>
  <si>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</si>
  <si>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</si>
  <si>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</si>
  <si>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</si>
  <si>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</si>
  <si>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</si>
  <si>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</si>
  <si>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</si>
  <si>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</si>
  <si>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</si>
  <si>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</si>
  <si>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</si>
  <si>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</si>
  <si>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</si>
  <si>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</si>
  <si>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</si>
  <si>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</si>
  <si>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</si>
  <si>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</si>
  <si>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</si>
  <si>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</si>
  <si>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</si>
  <si>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</si>
  <si>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</si>
  <si>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</si>
  <si>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</si>
  <si>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</si>
  <si>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</si>
  <si>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</si>
  <si>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</si>
  <si>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</si>
  <si>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</si>
  <si>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</si>
  <si>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</si>
  <si>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</si>
  <si>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</si>
  <si>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</si>
  <si>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</si>
  <si>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</si>
  <si>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</si>
  <si>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</si>
  <si>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</si>
  <si>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</si>
  <si>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</si>
  <si>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</si>
  <si>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</si>
  <si>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</si>
  <si>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</si>
  <si>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</si>
  <si>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</si>
  <si>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</si>
  <si>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</si>
  <si>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</si>
  <si>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</si>
  <si>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</si>
  <si>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</si>
  <si>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</si>
  <si>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</si>
  <si>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</si>
  <si>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</si>
  <si>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</si>
  <si>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</si>
  <si>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</si>
  <si>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</si>
  <si>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</si>
  <si>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</si>
  <si>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</si>
  <si>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</si>
  <si>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</si>
  <si>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</si>
  <si>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</si>
  <si>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</si>
  <si>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</si>
  <si>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</si>
  <si>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</si>
  <si>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</si>
  <si>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</si>
  <si>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</si>
  <si>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</si>
  <si>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</si>
  <si>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</si>
  <si>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</si>
  <si>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</si>
  <si>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</si>
  <si>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</si>
  <si>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</si>
  <si>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</si>
  <si>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</si>
  <si>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</si>
  <si>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</si>
  <si>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</si>
  <si>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</si>
  <si>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</si>
  <si>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</si>
  <si>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</si>
  <si>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</si>
  <si>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</si>
  <si>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</si>
  <si>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</si>
  <si>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</si>
  <si>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</si>
  <si>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</si>
  <si>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</si>
  <si>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</si>
  <si>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</si>
  <si>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</si>
  <si>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</si>
  <si>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</si>
  <si>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</si>
  <si>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</si>
  <si>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</si>
  <si>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</si>
  <si>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</si>
  <si>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</si>
  <si>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</si>
  <si>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</si>
  <si>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</si>
  <si>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</si>
  <si>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</si>
  <si>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</si>
  <si>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</si>
  <si>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</si>
  <si>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</si>
  <si>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</si>
  <si>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</si>
  <si>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</si>
  <si>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</si>
  <si>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</si>
  <si>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</si>
  <si>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</si>
  <si>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</si>
  <si>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</si>
  <si>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</si>
  <si>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</si>
  <si>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</si>
  <si>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</si>
  <si>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</si>
  <si>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</si>
  <si>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</si>
  <si>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</si>
  <si>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</si>
  <si>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</si>
  <si>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</si>
  <si>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</si>
  <si>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</si>
  <si>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</si>
  <si>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</si>
  <si>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</si>
  <si>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</si>
  <si>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</si>
  <si>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</si>
  <si>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</si>
  <si>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</si>
  <si>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</si>
  <si>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</si>
  <si>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</si>
  <si>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</si>
  <si>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</si>
  <si>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</si>
  <si>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</si>
  <si>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</si>
  <si>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</si>
  <si>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</si>
  <si>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</si>
  <si>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</si>
  <si>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</si>
  <si>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</si>
  <si>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</si>
  <si>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</si>
  <si>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</si>
  <si>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</si>
  <si>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</si>
  <si>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</si>
  <si>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</si>
  <si>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</si>
  <si>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</si>
  <si>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</si>
  <si>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</si>
  <si>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</si>
  <si>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</si>
  <si>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</si>
  <si>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</si>
  <si>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</si>
  <si>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</si>
  <si>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</si>
  <si>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</si>
  <si>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</si>
  <si>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</si>
  <si>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</si>
  <si>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</si>
  <si>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</si>
  <si>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</si>
  <si>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</si>
  <si>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</si>
  <si>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</si>
  <si>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</si>
  <si>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</si>
  <si>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</si>
  <si>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</si>
  <si>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</si>
  <si>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</si>
  <si>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</si>
  <si>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</si>
  <si>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</si>
  <si>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</si>
  <si>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</si>
  <si>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</si>
  <si>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</si>
  <si>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</si>
  <si>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</si>
  <si>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</si>
  <si>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</si>
  <si>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</si>
  <si>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</si>
  <si>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</si>
  <si>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</si>
  <si>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</si>
  <si>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</si>
  <si>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</si>
  <si>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</si>
  <si>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</si>
  <si>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</si>
  <si>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</si>
  <si>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</si>
  <si>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</si>
  <si>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</si>
  <si>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</si>
  <si>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</si>
  <si>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</si>
  <si>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</si>
  <si>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</si>
  <si>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</si>
  <si>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</si>
  <si>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</si>
  <si>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</si>
  <si>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</si>
  <si>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</si>
  <si>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</si>
  <si>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</si>
  <si>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</si>
  <si>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</si>
  <si>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</si>
  <si>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</si>
  <si>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</si>
  <si>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</si>
  <si>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</si>
  <si>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</si>
  <si>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</si>
  <si>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</si>
  <si>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</si>
  <si>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</si>
  <si>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</si>
  <si>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</si>
  <si>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</si>
  <si>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</si>
  <si>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</si>
  <si>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</si>
  <si>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</si>
  <si>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</si>
  <si>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</si>
  <si>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</si>
  <si>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</si>
  <si>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</si>
  <si>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</si>
  <si>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</si>
  <si>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</si>
  <si>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</si>
  <si>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</si>
  <si>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</si>
  <si>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</si>
  <si>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</si>
  <si>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</si>
  <si>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</si>
  <si>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</si>
  <si>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</si>
  <si>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</si>
  <si>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</si>
  <si>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</si>
  <si>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</si>
  <si>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</si>
  <si>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</si>
  <si>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</si>
  <si>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</si>
  <si>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</si>
  <si>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</si>
  <si>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</si>
  <si>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</si>
  <si>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</si>
  <si>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</si>
  <si>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</si>
  <si>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</si>
  <si>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</si>
  <si>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</si>
  <si>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</si>
  <si>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</si>
  <si>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</si>
  <si>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</si>
  <si>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</si>
  <si>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</si>
  <si>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</si>
  <si>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</si>
  <si>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</si>
  <si>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</si>
  <si>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</si>
  <si>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</si>
  <si>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</si>
  <si>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</si>
  <si>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</si>
  <si>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</si>
  <si>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</si>
  <si>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</si>
  <si>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</si>
  <si>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</si>
  <si>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</si>
  <si>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</si>
  <si>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</si>
  <si>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</si>
  <si>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</si>
  <si>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</si>
  <si>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</si>
  <si>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</si>
  <si>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</si>
  <si>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</si>
  <si>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</si>
  <si>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</si>
  <si>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</si>
  <si>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</si>
  <si>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</si>
  <si>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</si>
  <si>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</si>
  <si>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</si>
  <si>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</si>
  <si>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</si>
  <si>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</si>
  <si>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</si>
  <si>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</si>
  <si>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</si>
  <si>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</si>
  <si>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</si>
  <si>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</si>
  <si>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</si>
  <si>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</si>
  <si>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</si>
  <si>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</si>
  <si>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</si>
  <si>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</si>
  <si>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</si>
  <si>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</si>
  <si>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</si>
  <si>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</si>
  <si>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</si>
  <si>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</si>
  <si>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</si>
  <si>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</si>
  <si>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</si>
  <si>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</si>
  <si>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</si>
  <si>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</si>
  <si>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</si>
  <si>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</si>
  <si>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</si>
  <si>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</si>
  <si>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</si>
  <si>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</si>
  <si>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</si>
  <si>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</si>
  <si>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</si>
  <si>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</si>
  <si>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</si>
  <si>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</si>
  <si>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</si>
  <si>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</si>
  <si>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</si>
  <si>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</si>
  <si>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</si>
  <si>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</si>
  <si>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</si>
  <si>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</si>
  <si>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</si>
  <si>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</si>
  <si>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</si>
  <si>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</si>
  <si>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</si>
  <si>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</si>
  <si>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</si>
  <si>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</si>
  <si>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</si>
  <si>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</si>
  <si>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</si>
  <si>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</si>
  <si>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</si>
  <si>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</si>
  <si>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</si>
  <si>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</si>
  <si>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</si>
  <si>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</si>
  <si>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</si>
  <si>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</si>
  <si>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</si>
  <si>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</si>
  <si>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</si>
  <si>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</si>
  <si>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</si>
  <si>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</si>
  <si>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</si>
  <si>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</si>
  <si>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</si>
  <si>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</si>
  <si>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</si>
  <si>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</si>
  <si>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</si>
  <si>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</si>
  <si>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</si>
  <si>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</si>
  <si>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</si>
  <si>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</si>
  <si>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</si>
  <si>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</si>
  <si>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</si>
  <si>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</si>
  <si>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</si>
  <si>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</si>
  <si>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</si>
  <si>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</si>
  <si>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</si>
  <si>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</si>
  <si>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</si>
  <si>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</si>
  <si>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</si>
  <si>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</si>
  <si>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</si>
  <si>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</si>
  <si>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</si>
  <si>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</si>
  <si>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</si>
  <si>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</si>
  <si>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</si>
  <si>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</si>
  <si>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</si>
  <si>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</si>
  <si>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</si>
  <si>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</si>
  <si>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</si>
  <si>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</si>
  <si>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</si>
  <si>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</si>
  <si>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</si>
  <si>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</si>
  <si>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</si>
  <si>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</si>
  <si>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</si>
  <si>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</si>
  <si>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</si>
  <si>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</si>
  <si>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</si>
  <si>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</si>
  <si>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</si>
  <si>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</si>
  <si>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</si>
  <si>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</si>
  <si>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</si>
  <si>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</si>
  <si>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</si>
  <si>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</si>
  <si>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</si>
  <si>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</si>
  <si>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</si>
  <si>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</si>
  <si>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</si>
  <si>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</si>
  <si>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</si>
  <si>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</si>
  <si>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</si>
  <si>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</si>
  <si>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</si>
  <si>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</si>
  <si>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</si>
  <si>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</si>
  <si>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</si>
  <si>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</si>
  <si>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</si>
  <si>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</si>
  <si>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</si>
  <si>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</si>
  <si>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</si>
  <si>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</si>
  <si>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</si>
  <si>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</si>
  <si>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</si>
  <si>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</si>
  <si>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</si>
  <si>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</si>
  <si>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</si>
  <si>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</si>
  <si>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</si>
  <si>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</si>
  <si>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</si>
  <si>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</si>
  <si>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</si>
  <si>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</si>
  <si>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</si>
  <si>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</si>
  <si>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</si>
  <si>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</si>
  <si>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</si>
  <si>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</si>
  <si>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</si>
  <si>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</si>
  <si>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</si>
  <si>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</si>
  <si>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</si>
  <si>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</si>
  <si>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</si>
  <si>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</si>
  <si>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</si>
  <si>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</si>
  <si>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</si>
  <si>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</si>
  <si>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</si>
  <si>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</si>
  <si>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</si>
  <si>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</si>
  <si>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</si>
  <si>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</si>
  <si>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</si>
  <si>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</si>
  <si>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</si>
  <si>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</si>
  <si>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</si>
  <si>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</si>
  <si>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</si>
  <si>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</si>
  <si>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</si>
  <si>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</si>
  <si>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</si>
  <si>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</si>
  <si>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</si>
  <si>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</si>
  <si>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</si>
  <si>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</si>
  <si>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</si>
  <si>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</si>
  <si>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</si>
  <si>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</si>
  <si>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</si>
  <si>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</si>
  <si>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</si>
  <si>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</si>
  <si>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</si>
  <si>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</si>
  <si>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</si>
  <si>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</si>
  <si>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</si>
  <si>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</si>
  <si>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</si>
  <si>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</si>
  <si>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</si>
  <si>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</si>
  <si>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</si>
  <si>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</si>
  <si>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</si>
  <si>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</si>
  <si>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</si>
  <si>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</si>
  <si>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</si>
  <si>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</si>
  <si>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</si>
  <si>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</si>
  <si>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</si>
  <si>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</si>
  <si>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</si>
  <si>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</si>
  <si>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</si>
  <si>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</si>
  <si>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</si>
  <si>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</si>
  <si>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</si>
  <si>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</si>
  <si>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</si>
  <si>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</si>
  <si>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</si>
  <si>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</si>
  <si>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</si>
  <si>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</si>
  <si>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</si>
  <si>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</si>
  <si>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</si>
  <si>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</si>
  <si>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</si>
  <si>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</si>
  <si>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</si>
  <si>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</si>
  <si>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</si>
  <si>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</si>
  <si>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</si>
  <si>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</si>
  <si>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</si>
  <si>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</si>
  <si>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</si>
  <si>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</si>
  <si>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</si>
  <si>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</si>
  <si>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</si>
  <si>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</si>
  <si>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</si>
  <si>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</si>
  <si>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</si>
  <si>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</si>
  <si>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</si>
  <si>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</si>
  <si>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</si>
  <si>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</si>
  <si>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</si>
  <si>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</si>
  <si>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</si>
  <si>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</si>
  <si>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</si>
  <si>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</si>
  <si>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</si>
  <si>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</si>
  <si>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</si>
  <si>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</si>
  <si>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</si>
  <si>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</si>
  <si>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</si>
  <si>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</si>
  <si>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</si>
  <si>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</si>
  <si>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</si>
  <si>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</si>
  <si>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</si>
  <si>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</si>
  <si>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</si>
  <si>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</si>
  <si>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</si>
  <si>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</si>
  <si>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</si>
  <si>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</si>
  <si>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</si>
  <si>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</si>
  <si>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</si>
  <si>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</si>
  <si>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</si>
  <si>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</si>
  <si>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</si>
  <si>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</si>
  <si>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</si>
  <si>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</si>
  <si>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</si>
  <si>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</si>
  <si>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</si>
  <si>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</si>
  <si>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</si>
  <si>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</si>
  <si>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</si>
  <si>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</si>
  <si>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</si>
  <si>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</si>
  <si>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</si>
  <si>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</si>
  <si>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</si>
  <si>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</si>
  <si>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</si>
  <si>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</si>
  <si>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</si>
  <si>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</si>
  <si>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</si>
  <si>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</si>
  <si>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</si>
  <si>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</si>
  <si>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</si>
  <si>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</si>
  <si>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</si>
  <si>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</si>
  <si>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</si>
  <si>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</si>
  <si>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</si>
  <si>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</si>
  <si>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</si>
  <si>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</si>
  <si>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</si>
  <si>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</si>
  <si>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</si>
  <si>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</si>
  <si>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</si>
  <si>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</si>
  <si>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</si>
  <si>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</si>
  <si>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</si>
  <si>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</si>
  <si>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</si>
  <si>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</si>
  <si>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</si>
  <si>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</si>
  <si>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</si>
  <si>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</si>
  <si>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</si>
  <si>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</si>
  <si>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</si>
  <si>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</si>
  <si>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</si>
  <si>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</si>
  <si>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</si>
  <si>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</si>
  <si>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</si>
  <si>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</si>
  <si>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</si>
  <si>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</si>
  <si>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</si>
  <si>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</si>
  <si>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</si>
  <si>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</si>
  <si>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</si>
  <si>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</si>
  <si>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</si>
  <si>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</si>
  <si>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</si>
  <si>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</si>
  <si>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</si>
  <si>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</si>
  <si>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</si>
  <si>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</si>
  <si>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</si>
  <si>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</si>
  <si>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</si>
  <si>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</si>
  <si>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</si>
  <si>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</si>
  <si>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</si>
  <si>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</si>
  <si>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</si>
  <si>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</si>
  <si>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</si>
  <si>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</si>
  <si>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</si>
  <si>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</si>
  <si>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</si>
  <si>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</si>
  <si>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</si>
  <si>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</si>
  <si>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</si>
  <si>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</si>
  <si>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</si>
  <si>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</si>
  <si>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</si>
  <si>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</si>
  <si>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</si>
  <si>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</si>
  <si>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</si>
  <si>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</si>
  <si>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</si>
  <si>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</si>
  <si>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</si>
  <si>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</si>
  <si>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</si>
  <si>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</si>
  <si>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</si>
  <si>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</si>
  <si>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</si>
  <si>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</si>
  <si>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</si>
  <si>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</si>
  <si>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</si>
  <si>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</si>
  <si>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</si>
  <si>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</si>
  <si>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</si>
  <si>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</si>
  <si>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</si>
  <si>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</si>
  <si>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</si>
  <si>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</si>
  <si>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</si>
  <si>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</si>
  <si>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</si>
  <si>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</si>
  <si>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</si>
  <si>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</si>
  <si>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</si>
  <si>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</si>
  <si>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</si>
  <si>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</si>
  <si>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</si>
  <si>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</si>
  <si>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</si>
  <si>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</si>
  <si>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</si>
  <si>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</si>
  <si>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</si>
  <si>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</si>
  <si>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</si>
  <si>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</si>
  <si>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</si>
  <si>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</si>
  <si>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</si>
  <si>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</si>
  <si>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</si>
  <si>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</si>
  <si>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</si>
  <si>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</si>
  <si>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</si>
  <si>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</si>
  <si>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</si>
  <si>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</si>
  <si>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</si>
  <si>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</si>
  <si>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</si>
  <si>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</si>
  <si>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</si>
  <si>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</si>
  <si>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</si>
  <si>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</si>
  <si>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</si>
  <si>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</si>
  <si>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</si>
  <si>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</si>
  <si>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</si>
  <si>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</si>
  <si>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</si>
  <si>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</si>
  <si>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</si>
  <si>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</si>
  <si>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</si>
  <si>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</si>
  <si>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</si>
  <si>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</si>
  <si>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</si>
  <si>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</si>
  <si>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</si>
  <si>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</si>
  <si>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</si>
  <si>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</si>
  <si>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</si>
  <si>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</si>
  <si>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</si>
  <si>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</si>
  <si>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</si>
  <si>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</si>
  <si>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</si>
  <si>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</si>
  <si>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</si>
  <si>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</si>
  <si>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</si>
  <si>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</si>
  <si>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</si>
  <si>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</si>
  <si>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</si>
  <si>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</si>
  <si>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</si>
  <si>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</si>
  <si>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</si>
  <si>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</si>
  <si>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</si>
  <si>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</si>
  <si>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</si>
  <si>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</si>
  <si>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</si>
  <si>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</si>
  <si>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</si>
  <si>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</si>
  <si>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</si>
  <si>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</si>
  <si>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</si>
  <si>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</si>
  <si>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</si>
  <si>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</si>
  <si>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</si>
  <si>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</si>
  <si>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</si>
  <si>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</si>
  <si>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</si>
  <si>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</si>
  <si>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</si>
  <si>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</si>
  <si>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</si>
  <si>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</si>
  <si>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</si>
  <si>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</si>
  <si>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</si>
  <si>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</si>
  <si>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</si>
  <si>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</si>
  <si>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</si>
  <si>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</si>
  <si>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</si>
  <si>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</si>
  <si>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</si>
  <si>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</si>
  <si>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</si>
  <si>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</si>
  <si>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</si>
  <si>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</si>
  <si>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</si>
  <si>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</si>
  <si>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</si>
  <si>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</si>
  <si>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</si>
  <si>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</si>
  <si>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</si>
  <si>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</si>
  <si>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</si>
  <si>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</si>
  <si>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</si>
  <si>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</si>
  <si>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</si>
  <si>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</si>
  <si>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</si>
  <si>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</si>
  <si>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</si>
  <si>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</si>
  <si>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</si>
  <si>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</si>
  <si>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</si>
  <si>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</si>
  <si>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</si>
  <si>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</si>
  <si>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</si>
  <si>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</si>
  <si>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</si>
  <si>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</si>
  <si>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</si>
  <si>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</si>
  <si>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</si>
  <si>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</si>
  <si>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</si>
  <si>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</si>
  <si>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</si>
  <si>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</si>
  <si>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</si>
  <si>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</si>
  <si>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</si>
  <si>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</si>
  <si>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</si>
  <si>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</si>
  <si>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</si>
  <si>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</si>
  <si>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</si>
  <si>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</si>
  <si>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</si>
  <si>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</si>
  <si>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</si>
  <si>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</si>
  <si>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</si>
  <si>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</si>
  <si>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</si>
  <si>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</si>
  <si>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</si>
  <si>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</si>
  <si>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</si>
  <si>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</si>
  <si>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</si>
  <si>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</si>
  <si>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</si>
  <si>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</si>
  <si>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</si>
  <si>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</si>
  <si>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</si>
  <si>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</si>
  <si>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</si>
  <si>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</si>
  <si>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</si>
  <si>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</si>
  <si>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</si>
  <si>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</si>
  <si>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</si>
  <si>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</si>
  <si>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</si>
  <si>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</si>
  <si>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</si>
  <si>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</si>
  <si>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</si>
  <si>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</si>
  <si>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</si>
  <si>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</si>
  <si>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</si>
  <si>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</si>
  <si>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</si>
  <si>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</si>
  <si>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</si>
  <si>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</si>
  <si>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</si>
  <si>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</si>
  <si>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</si>
  <si>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</si>
  <si>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</si>
  <si>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</si>
  <si>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</si>
  <si>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</si>
  <si>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</si>
  <si>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</si>
  <si>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</si>
  <si>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</si>
  <si>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</si>
  <si>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</si>
  <si>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</si>
  <si>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</si>
  <si>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</si>
  <si>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</si>
  <si>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</si>
  <si>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</si>
  <si>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</si>
  <si>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</si>
  <si>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</si>
  <si>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</si>
  <si>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</si>
  <si>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</si>
  <si>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</si>
  <si>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</si>
  <si>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</si>
  <si>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</si>
  <si>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</si>
  <si>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</si>
  <si>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</si>
  <si>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</si>
  <si>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</si>
  <si>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</si>
  <si>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</si>
  <si>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</si>
  <si>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</si>
  <si>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</si>
  <si>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</si>
  <si>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</si>
  <si>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</si>
  <si>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</si>
  <si>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</si>
  <si>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</si>
  <si>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</si>
  <si>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</si>
  <si>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</si>
  <si>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</si>
  <si>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</si>
  <si>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</si>
  <si>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</si>
  <si>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</si>
  <si>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</si>
  <si>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</si>
  <si>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</si>
  <si>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</si>
  <si>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</si>
  <si>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</si>
  <si>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</si>
  <si>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</si>
  <si>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</si>
  <si>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</si>
  <si>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</si>
  <si>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</si>
  <si>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</si>
  <si>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</si>
  <si>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</si>
  <si>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</si>
  <si>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</si>
  <si>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</si>
  <si>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</si>
  <si>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</si>
  <si>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</si>
  <si>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</si>
  <si>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</si>
  <si>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</si>
  <si>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</si>
  <si>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</si>
  <si>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</si>
  <si>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</si>
  <si>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</si>
  <si>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</si>
  <si>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</si>
  <si>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</si>
  <si>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</si>
  <si>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</si>
  <si>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</si>
  <si>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</si>
  <si>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</si>
  <si>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</si>
  <si>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</si>
  <si>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</si>
  <si>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</si>
  <si>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</si>
  <si>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</si>
  <si>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</si>
  <si>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</si>
  <si>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</si>
  <si>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</si>
  <si>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</si>
  <si>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</si>
  <si>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</si>
  <si>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</si>
  <si>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</si>
  <si>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</si>
  <si>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</si>
  <si>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</si>
  <si>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</si>
  <si>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</si>
  <si>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</si>
  <si>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</si>
  <si>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</si>
  <si>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</si>
  <si>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</si>
  <si>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</si>
  <si>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</si>
  <si>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</si>
  <si>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</si>
  <si>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</si>
  <si>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</si>
  <si>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</si>
  <si>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</si>
  <si>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</si>
  <si>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</si>
  <si>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</si>
  <si>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</si>
  <si>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</si>
  <si>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</si>
  <si>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</si>
  <si>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</si>
  <si>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</si>
  <si>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</si>
  <si>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</si>
  <si>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</si>
  <si>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</si>
  <si>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</si>
  <si>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</si>
  <si>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</si>
  <si>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</si>
  <si>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</si>
  <si>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</si>
  <si>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</si>
  <si>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</si>
  <si>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</si>
  <si>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</si>
  <si>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</si>
  <si>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</si>
  <si>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</si>
  <si>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</si>
  <si>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</si>
  <si>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</si>
  <si>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</si>
  <si>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</si>
  <si>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</si>
  <si>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</si>
  <si>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</si>
  <si>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</si>
  <si>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</si>
  <si>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</si>
  <si>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</si>
  <si>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</si>
  <si>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</si>
  <si>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</si>
  <si>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</si>
  <si>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</si>
  <si>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</si>
  <si>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</si>
  <si>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</si>
  <si>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</si>
  <si>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</si>
  <si>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</si>
  <si>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</si>
  <si>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</si>
  <si>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</si>
  <si>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</si>
  <si>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</si>
  <si>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</si>
  <si>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</si>
  <si>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</si>
  <si>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</si>
  <si>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</si>
  <si>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</si>
  <si>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</si>
  <si>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</si>
  <si>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</si>
  <si>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</si>
  <si>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</si>
  <si>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</si>
  <si>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</si>
  <si>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</si>
  <si>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</si>
  <si>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</si>
  <si>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</si>
  <si>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</si>
  <si>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</si>
  <si>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</si>
  <si>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</si>
  <si>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</si>
  <si>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</si>
  <si>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</si>
  <si>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</si>
  <si>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</si>
  <si>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</si>
  <si>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</si>
  <si>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</si>
  <si>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</si>
  <si>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</si>
  <si>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</si>
  <si>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</si>
  <si>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</si>
  <si>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</si>
  <si>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</si>
  <si>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</si>
  <si>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</si>
  <si>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</si>
  <si>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</si>
  <si>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</si>
  <si>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</si>
  <si>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</si>
  <si>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</si>
  <si>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</si>
  <si>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</si>
  <si>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</si>
  <si>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</si>
  <si>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</si>
  <si>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</si>
  <si>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</si>
  <si>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</si>
  <si>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</si>
  <si>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</si>
  <si>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</si>
  <si>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</si>
  <si>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</si>
  <si>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</si>
  <si>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</si>
  <si>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</si>
  <si>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</si>
  <si>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</si>
  <si>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</si>
  <si>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</si>
  <si>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</si>
  <si>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</si>
  <si>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</si>
  <si>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</si>
  <si>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</si>
  <si>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</si>
  <si>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</si>
  <si>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</si>
  <si>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</si>
  <si>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</si>
  <si>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</si>
  <si>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</si>
  <si>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</si>
  <si>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</si>
  <si>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</si>
  <si>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</si>
  <si>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</si>
  <si>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</si>
  <si>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</si>
  <si>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</si>
  <si>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</si>
  <si>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</si>
  <si>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</si>
  <si>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</si>
  <si>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</si>
  <si>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</si>
  <si>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</si>
  <si>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</si>
  <si>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</si>
  <si>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</si>
  <si>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</si>
  <si>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</si>
  <si>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</si>
  <si>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</si>
  <si>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</si>
  <si>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</si>
  <si>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</si>
  <si>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</si>
  <si>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</si>
  <si>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</si>
  <si>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</si>
  <si>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</si>
  <si>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</si>
  <si>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</si>
  <si>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</si>
  <si>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</si>
  <si>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</si>
  <si>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</si>
  <si>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</si>
  <si>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</si>
  <si>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</si>
  <si>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</si>
  <si>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</si>
  <si>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</si>
  <si>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</si>
  <si>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</si>
  <si>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</si>
  <si>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</si>
  <si>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</si>
  <si>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</si>
  <si>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</si>
  <si>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</si>
  <si>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</si>
  <si>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</si>
  <si>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</si>
  <si>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</si>
  <si>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</si>
  <si>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</si>
  <si>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</si>
  <si>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</si>
  <si>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</si>
  <si>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</si>
  <si>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</si>
  <si>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</si>
  <si>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</si>
  <si>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</si>
  <si>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</si>
  <si>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</si>
  <si>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</si>
  <si>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</si>
  <si>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</si>
  <si>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</si>
  <si>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</si>
  <si>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</si>
  <si>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</si>
  <si>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</si>
  <si>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</si>
  <si>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</si>
  <si>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</si>
  <si>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</si>
  <si>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</si>
  <si>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</si>
  <si>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</si>
  <si>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</si>
  <si>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</si>
  <si>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</si>
  <si>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</si>
  <si>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</si>
  <si>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</si>
  <si>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</si>
  <si>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</si>
  <si>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</si>
  <si>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</si>
  <si>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</si>
  <si>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</si>
  <si>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</si>
  <si>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</si>
  <si>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</si>
  <si>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</si>
  <si>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</si>
  <si>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</si>
  <si>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</si>
  <si>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</si>
  <si>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</si>
  <si>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</si>
  <si>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</si>
  <si>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</si>
  <si>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</si>
  <si>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</si>
  <si>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</si>
  <si>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</si>
  <si>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</si>
  <si>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</si>
  <si>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</si>
  <si>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</si>
  <si>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</si>
  <si>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</si>
  <si>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</si>
  <si>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</si>
  <si>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</si>
  <si>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</si>
  <si>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</si>
  <si>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</si>
  <si>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</si>
  <si>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</si>
  <si>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</si>
  <si>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</si>
  <si>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</si>
  <si>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</si>
  <si>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</si>
  <si>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</si>
  <si>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</si>
  <si>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</si>
  <si>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</si>
  <si>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</si>
  <si>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</si>
  <si>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</si>
  <si>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</si>
  <si>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</si>
  <si>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</si>
  <si>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</si>
  <si>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</si>
  <si>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</si>
  <si>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</si>
  <si>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</si>
  <si>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</si>
  <si>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</si>
  <si>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</si>
  <si>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</si>
  <si>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</si>
  <si>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</si>
  <si>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</si>
  <si>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</si>
  <si>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</si>
  <si>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</si>
  <si>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</si>
  <si>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</si>
  <si>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</si>
  <si>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</si>
  <si>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</si>
  <si>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</si>
  <si>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</si>
  <si>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</si>
  <si>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</si>
  <si>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</si>
  <si>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</si>
  <si>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</si>
  <si>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</si>
  <si>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</si>
  <si>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</si>
  <si>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</si>
  <si>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</si>
  <si>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</si>
  <si>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</si>
  <si>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</si>
  <si>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</si>
  <si>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</si>
  <si>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</si>
  <si>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</si>
  <si>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</si>
  <si>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</si>
  <si>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</si>
  <si>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</si>
  <si>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</si>
  <si>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</si>
  <si>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</si>
  <si>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</si>
  <si>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</si>
  <si>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</si>
  <si>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</si>
  <si>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</si>
  <si>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</si>
  <si>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</si>
  <si>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</si>
  <si>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</si>
  <si>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</si>
  <si>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</si>
  <si>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</si>
  <si>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</si>
  <si>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</si>
  <si>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</si>
  <si>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</si>
  <si>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</si>
  <si>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</si>
  <si>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</si>
  <si>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</si>
  <si>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</si>
  <si>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</si>
  <si>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</si>
  <si>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</si>
  <si>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</si>
  <si>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</si>
  <si>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</si>
  <si>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</si>
  <si>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</si>
  <si>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</si>
  <si>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</si>
  <si>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</si>
  <si>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</si>
  <si>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</si>
  <si>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</si>
  <si>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</si>
  <si>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</si>
  <si>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</si>
  <si>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</si>
  <si>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</si>
  <si>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</si>
  <si>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</si>
  <si>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</si>
  <si>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</si>
  <si>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</si>
  <si>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</si>
  <si>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</si>
  <si>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</si>
  <si>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</si>
  <si>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</si>
  <si>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</si>
  <si>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</si>
  <si>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</si>
  <si>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</si>
  <si>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</si>
  <si>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</si>
  <si>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</si>
  <si>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</si>
  <si>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</si>
  <si>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</si>
  <si>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</si>
  <si>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</si>
  <si>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</si>
  <si>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</si>
  <si>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</si>
  <si>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</si>
  <si>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</si>
  <si>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</si>
  <si>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</si>
  <si>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</si>
  <si>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</si>
  <si>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</si>
  <si>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</si>
  <si>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</si>
  <si>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</si>
  <si>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</si>
  <si>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</si>
  <si>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</si>
  <si>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</si>
  <si>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</si>
  <si>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</si>
  <si>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</si>
  <si>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</si>
  <si>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</si>
  <si>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</si>
  <si>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</si>
  <si>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</si>
  <si>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</si>
  <si>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</si>
  <si>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</si>
  <si>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</si>
  <si>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</si>
  <si>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</si>
  <si>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</si>
  <si>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</si>
  <si>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</si>
  <si>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</si>
  <si>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</si>
  <si>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</si>
  <si>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</si>
  <si>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</si>
  <si>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</si>
  <si>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</si>
  <si>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</si>
  <si>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</si>
  <si>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</si>
  <si>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</si>
  <si>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</si>
  <si>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</si>
  <si>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</si>
  <si>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</si>
  <si>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</si>
  <si>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</si>
  <si>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</si>
  <si>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</si>
  <si>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</si>
  <si>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</si>
  <si>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</si>
  <si>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</si>
  <si>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</si>
  <si>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</si>
  <si>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</si>
  <si>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</si>
  <si>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</si>
  <si>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</si>
  <si>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</si>
  <si>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</si>
  <si>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</si>
  <si>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</si>
  <si>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</si>
  <si>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</si>
  <si>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</si>
  <si>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</si>
  <si>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</si>
  <si>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</si>
  <si>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</si>
  <si>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</si>
  <si>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</si>
  <si>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</si>
  <si>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</si>
  <si>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</si>
  <si>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</si>
  <si>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</si>
  <si>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</si>
  <si>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</si>
  <si>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</si>
  <si>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</si>
  <si>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</si>
  <si>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</si>
  <si>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</si>
  <si>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</si>
  <si>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</si>
  <si>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</si>
  <si>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</si>
  <si>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</si>
  <si>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</si>
  <si>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</si>
  <si>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</si>
  <si>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</si>
  <si>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</si>
  <si>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</si>
  <si>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</si>
  <si>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</si>
  <si>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</si>
  <si>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</si>
  <si>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</si>
  <si>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</si>
  <si>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</si>
  <si>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</si>
  <si>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</si>
  <si>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</si>
  <si>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</si>
  <si>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</si>
  <si>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</si>
  <si>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</si>
  <si>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</si>
  <si>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</si>
  <si>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</si>
  <si>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</si>
  <si>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</si>
  <si>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</si>
  <si>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</si>
  <si>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</si>
  <si>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</si>
  <si>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</si>
  <si>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</si>
  <si>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</si>
  <si>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</si>
  <si>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</si>
  <si>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</si>
  <si>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</si>
  <si>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</si>
  <si>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</si>
  <si>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</si>
  <si>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</si>
  <si>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</si>
  <si>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</si>
  <si>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</si>
  <si>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</si>
  <si>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</si>
  <si>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</si>
  <si>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</si>
  <si>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</si>
  <si>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</si>
  <si>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</si>
  <si>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</si>
  <si>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</si>
  <si>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</si>
  <si>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</si>
  <si>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</si>
  <si>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</si>
  <si>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</si>
  <si>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</si>
  <si>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</si>
  <si>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</si>
  <si>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</si>
  <si>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</si>
  <si>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</si>
  <si>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</si>
  <si>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</si>
  <si>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</si>
  <si>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</si>
  <si>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</si>
  <si>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</si>
  <si>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</si>
  <si>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</si>
  <si>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</si>
  <si>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</si>
  <si>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</si>
  <si>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</si>
  <si>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</si>
  <si>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</si>
  <si>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</si>
  <si>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</si>
  <si>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</si>
  <si>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</si>
  <si>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</si>
  <si>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</si>
  <si>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</si>
  <si>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</si>
  <si>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</si>
  <si>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</si>
  <si>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</si>
  <si>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</si>
  <si>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</si>
  <si>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</si>
  <si>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</si>
  <si>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</si>
  <si>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</si>
  <si>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</si>
  <si>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</si>
  <si>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</si>
  <si>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</si>
  <si>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</si>
  <si>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</si>
  <si>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</si>
  <si>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</si>
  <si>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</si>
  <si>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</si>
  <si>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</si>
  <si>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</si>
  <si>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</si>
  <si>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</si>
  <si>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</si>
  <si>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</si>
  <si>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</si>
  <si>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</si>
  <si>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</si>
  <si>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</si>
  <si>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</si>
  <si>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</si>
  <si>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</si>
  <si>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</si>
  <si>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</si>
  <si>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</si>
  <si>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</si>
  <si>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</si>
  <si>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</si>
  <si>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</si>
  <si>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</si>
  <si>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</si>
  <si>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</si>
  <si>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</si>
  <si>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</si>
  <si>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</si>
  <si>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</si>
  <si>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</si>
  <si>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</si>
  <si>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</si>
  <si>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</si>
  <si>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</si>
  <si>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</si>
  <si>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</si>
  <si>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</si>
  <si>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</si>
  <si>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</si>
  <si>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</si>
  <si>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</si>
  <si>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</si>
  <si>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</si>
  <si>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</si>
  <si>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</si>
  <si>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</si>
  <si>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</si>
  <si>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</si>
  <si>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</si>
  <si>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</si>
  <si>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</si>
  <si>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</si>
  <si>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</si>
  <si>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</si>
  <si>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</si>
  <si>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</si>
  <si>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</si>
  <si>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</si>
  <si>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</si>
  <si>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</si>
  <si>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</si>
  <si>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</si>
  <si>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</si>
  <si>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</si>
  <si>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</si>
  <si>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</si>
  <si>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</si>
  <si>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</si>
  <si>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</si>
  <si>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</si>
  <si>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</si>
  <si>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</si>
  <si>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</si>
  <si>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</si>
  <si>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</si>
  <si>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</si>
  <si>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</si>
  <si>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</si>
  <si>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</si>
  <si>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</si>
  <si>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</si>
  <si>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</si>
  <si>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</si>
  <si>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</si>
  <si>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</si>
  <si>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</si>
  <si>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</si>
  <si>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</si>
  <si>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</si>
  <si>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</si>
  <si>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</si>
  <si>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</si>
  <si>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</si>
  <si>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</si>
  <si>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</si>
  <si>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</si>
  <si>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</si>
  <si>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</si>
  <si>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</si>
  <si>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</si>
  <si>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</si>
  <si>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</si>
  <si>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</si>
  <si>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</si>
  <si>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</si>
  <si>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</si>
  <si>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</si>
  <si>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</si>
  <si>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</si>
  <si>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</si>
  <si>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</si>
  <si>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</si>
  <si>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</si>
  <si>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</si>
  <si>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</si>
  <si>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</si>
  <si>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</si>
  <si>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</si>
  <si>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</si>
  <si>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</si>
  <si>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</si>
  <si>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</si>
  <si>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</si>
  <si>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</si>
  <si>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</si>
  <si>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</si>
  <si>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</si>
  <si>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</si>
  <si>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</si>
  <si>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</si>
  <si>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</si>
  <si>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</si>
  <si>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</si>
  <si>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</si>
  <si>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</si>
  <si>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</si>
  <si>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</si>
  <si>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</si>
  <si>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</si>
  <si>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</si>
  <si>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</si>
  <si>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</si>
  <si>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</si>
  <si>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</si>
  <si>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</si>
  <si>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</si>
  <si>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</si>
  <si>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</si>
  <si>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</si>
  <si>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</si>
  <si>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</si>
  <si>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</si>
  <si>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</si>
  <si>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</si>
  <si>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</si>
  <si>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</si>
  <si>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</si>
  <si>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</si>
  <si>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</si>
  <si>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</si>
  <si>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</si>
  <si>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</si>
  <si>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</si>
  <si>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</si>
  <si>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</si>
  <si>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</si>
  <si>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</si>
  <si>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</si>
  <si>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</si>
  <si>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</si>
  <si>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</si>
  <si>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</si>
  <si>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</si>
  <si>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</si>
  <si>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</si>
  <si>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</si>
  <si>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</si>
  <si>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</si>
  <si>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</si>
  <si>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</si>
  <si>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</si>
  <si>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</si>
  <si>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</si>
  <si>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</si>
  <si>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</si>
  <si>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</si>
  <si>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</si>
  <si>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</si>
  <si>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</si>
  <si>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</si>
  <si>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</si>
  <si>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</si>
  <si>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</si>
  <si>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</si>
  <si>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</si>
  <si>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</si>
  <si>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</si>
  <si>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</si>
  <si>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</si>
  <si>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</si>
  <si>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</si>
  <si>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</si>
  <si>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</si>
  <si>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</si>
  <si>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</si>
  <si>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</si>
  <si>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</si>
  <si>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</si>
  <si>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</si>
  <si>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</si>
  <si>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</si>
  <si>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</si>
  <si>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</si>
  <si>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</si>
  <si>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</si>
  <si>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</si>
  <si>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</si>
  <si>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</si>
  <si>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</si>
  <si>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</si>
  <si>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</si>
  <si>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</si>
  <si>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</si>
  <si>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</si>
  <si>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</si>
  <si>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</si>
  <si>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</si>
  <si>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</si>
  <si>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</si>
  <si>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</si>
  <si>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</si>
  <si>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</si>
  <si>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</si>
  <si>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</si>
  <si>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</si>
  <si>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</si>
  <si>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</si>
  <si>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</si>
  <si>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</si>
  <si>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</si>
  <si>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</si>
  <si>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</si>
  <si>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</si>
  <si>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</si>
  <si>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</si>
  <si>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</si>
  <si>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</si>
  <si>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</si>
  <si>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</si>
  <si>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</si>
  <si>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</si>
  <si>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</si>
  <si>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</si>
  <si>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</si>
  <si>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</si>
  <si>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</si>
  <si>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</si>
  <si>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</si>
  <si>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</si>
  <si>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</si>
  <si>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</si>
  <si>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</si>
  <si>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</si>
  <si>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</si>
  <si>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</si>
  <si>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</si>
  <si>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</si>
  <si>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</si>
  <si>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</si>
  <si>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</si>
  <si>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</si>
  <si>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</si>
  <si>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</si>
  <si>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</si>
  <si>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</si>
  <si>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</si>
  <si>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</si>
  <si>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</si>
  <si>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</si>
  <si>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</si>
  <si>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</si>
  <si>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</si>
  <si>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</si>
  <si>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</si>
  <si>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</si>
  <si>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</si>
  <si>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</si>
  <si>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</si>
  <si>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</si>
  <si>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</si>
  <si>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</si>
  <si>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</si>
  <si>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</si>
  <si>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</si>
  <si>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</si>
  <si>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</si>
  <si>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</si>
  <si>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</si>
  <si>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</si>
  <si>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</si>
  <si>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</si>
  <si>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</si>
  <si>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</si>
  <si>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</si>
  <si>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</si>
  <si>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</si>
  <si>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</si>
  <si>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</si>
  <si>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</si>
  <si>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</si>
  <si>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</si>
  <si>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</si>
  <si>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</si>
  <si>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</si>
  <si>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</si>
  <si>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</si>
  <si>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</si>
  <si>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</si>
  <si>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</si>
  <si>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</si>
  <si>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</si>
  <si>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</si>
  <si>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</si>
  <si>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</si>
  <si>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</si>
  <si>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</si>
  <si>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</si>
  <si>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</si>
  <si>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</si>
  <si>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</si>
  <si>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</si>
  <si>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</si>
  <si>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</si>
  <si>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</si>
  <si>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</si>
  <si>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</si>
  <si>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</si>
  <si>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</si>
  <si>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</si>
  <si>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</si>
  <si>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</si>
  <si>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</si>
  <si>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</si>
  <si>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</si>
  <si>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</si>
  <si>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</si>
  <si>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</si>
  <si>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</si>
  <si>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</si>
  <si>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</si>
  <si>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</si>
  <si>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</si>
  <si>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</si>
  <si>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</si>
  <si>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</si>
  <si>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</si>
  <si>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</si>
  <si>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</si>
  <si>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</si>
  <si>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</si>
  <si>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</si>
  <si>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</si>
  <si>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</si>
  <si>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</si>
  <si>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</si>
  <si>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</si>
  <si>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</si>
  <si>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</si>
  <si>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</si>
  <si>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</si>
  <si>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</si>
  <si>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</si>
  <si>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</si>
  <si>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</si>
  <si>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</si>
  <si>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</si>
  <si>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</si>
  <si>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</si>
  <si>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</si>
  <si>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</si>
  <si>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</si>
  <si>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</si>
  <si>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</si>
  <si>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</si>
  <si>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</si>
  <si>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</si>
  <si>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</si>
  <si>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</si>
  <si>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</si>
  <si>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</si>
  <si>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</si>
  <si>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</si>
  <si>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</si>
  <si>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</si>
  <si>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</si>
  <si>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</si>
  <si>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</si>
  <si>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</si>
  <si>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</si>
  <si>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</si>
  <si>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</si>
  <si>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</si>
  <si>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</si>
  <si>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</si>
  <si>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</si>
  <si>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</si>
  <si>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</si>
  <si>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</si>
  <si>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</si>
  <si>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</si>
  <si>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</si>
  <si>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</si>
  <si>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</si>
  <si>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</si>
  <si>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</si>
  <si>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</si>
  <si>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</si>
  <si>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</si>
  <si>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</si>
  <si>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</si>
  <si>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</si>
  <si>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</si>
  <si>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</si>
  <si>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</si>
  <si>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</si>
  <si>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</si>
  <si>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</si>
  <si>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</si>
  <si>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</si>
  <si>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</si>
  <si>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</si>
  <si>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</si>
  <si>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</si>
  <si>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</si>
  <si>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</si>
  <si>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</si>
  <si>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</si>
  <si>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</si>
  <si>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</si>
  <si>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</si>
  <si>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</si>
  <si>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</si>
  <si>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</si>
  <si>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</si>
  <si>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</si>
  <si>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</si>
  <si>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</si>
  <si>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</si>
  <si>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</si>
  <si>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</si>
  <si>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</si>
  <si>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</si>
  <si>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</si>
  <si>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</si>
  <si>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</si>
  <si>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</si>
  <si>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</si>
  <si>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</si>
  <si>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</si>
  <si>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</si>
  <si>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</si>
  <si>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</si>
  <si>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</si>
  <si>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</si>
  <si>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</si>
  <si>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</si>
  <si>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</si>
  <si>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</si>
  <si>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</si>
  <si>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</si>
  <si>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</si>
  <si>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</si>
  <si>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</si>
  <si>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</si>
  <si>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</si>
  <si>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</si>
  <si>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</si>
  <si>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</si>
  <si>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</si>
  <si>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</si>
  <si>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</si>
  <si>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</si>
  <si>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</si>
  <si>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</si>
  <si>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</si>
  <si>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</si>
  <si>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</si>
  <si>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</si>
  <si>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</si>
  <si>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</si>
  <si>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</si>
  <si>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</si>
  <si>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</si>
  <si>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</si>
  <si>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</si>
  <si>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</si>
  <si>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</si>
  <si>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</si>
  <si>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</si>
  <si>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</si>
  <si>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</si>
  <si>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</si>
  <si>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</si>
  <si>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</si>
  <si>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</si>
  <si>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</si>
  <si>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</si>
  <si>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</si>
  <si>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</si>
  <si>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</si>
  <si>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</si>
  <si>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</si>
  <si>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</si>
  <si>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</si>
  <si>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</si>
  <si>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</si>
  <si>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</si>
  <si>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</si>
  <si>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</si>
  <si>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</si>
  <si>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</si>
  <si>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</si>
  <si>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</si>
  <si>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</si>
  <si>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</si>
  <si>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</si>
  <si>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</si>
  <si>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</si>
  <si>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</si>
  <si>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</si>
  <si>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</si>
  <si>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</si>
  <si>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</si>
  <si>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</si>
  <si>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</si>
  <si>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</si>
  <si>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</si>
  <si>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</si>
  <si>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</si>
  <si>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</si>
  <si>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</si>
  <si>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</si>
  <si>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</si>
  <si>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</si>
  <si>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</si>
  <si>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</si>
  <si>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</si>
  <si>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</si>
  <si>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</si>
  <si>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</si>
  <si>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</si>
  <si>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</si>
  <si>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</si>
  <si>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</si>
  <si>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</si>
  <si>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</si>
  <si>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</si>
  <si>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</si>
  <si>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</si>
  <si>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</si>
  <si>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</si>
  <si>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</si>
  <si>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</si>
  <si>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</si>
  <si>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</si>
  <si>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</si>
  <si>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</si>
  <si>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</si>
  <si>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</si>
  <si>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</si>
  <si>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</si>
  <si>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</si>
  <si>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</si>
  <si>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</si>
  <si>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</si>
  <si>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</si>
  <si>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</si>
  <si>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</si>
  <si>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</si>
  <si>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</si>
  <si>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</si>
  <si>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</si>
  <si>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</si>
  <si>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</si>
  <si>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</si>
  <si>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</si>
  <si>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</si>
  <si>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</si>
  <si>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</si>
  <si>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</si>
  <si>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</si>
  <si>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</si>
  <si>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</si>
  <si>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</si>
  <si>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</si>
  <si>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</si>
  <si>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</si>
  <si>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</si>
  <si>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</si>
  <si>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</si>
  <si>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</si>
  <si>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</si>
  <si>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</si>
  <si>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</si>
  <si>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</si>
  <si>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</si>
  <si>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</si>
  <si>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</si>
  <si>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</si>
  <si>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</si>
  <si>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</si>
  <si>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</si>
  <si>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</si>
  <si>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</si>
  <si>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</si>
  <si>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</si>
  <si>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</si>
  <si>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</si>
  <si>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</si>
  <si>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</si>
  <si>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</si>
  <si>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</si>
  <si>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</si>
  <si>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</si>
  <si>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</si>
  <si>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</si>
  <si>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</si>
  <si>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</si>
  <si>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</si>
  <si>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</si>
  <si>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</si>
  <si>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</si>
  <si>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</si>
  <si>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</si>
  <si>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</si>
  <si>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</si>
  <si>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</si>
  <si>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</si>
  <si>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</si>
  <si>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</si>
  <si>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</si>
  <si>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</si>
  <si>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</si>
  <si>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</si>
  <si>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</si>
  <si>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</si>
  <si>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</si>
  <si>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</si>
  <si>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</si>
  <si>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</si>
  <si>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</si>
  <si>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</si>
  <si>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</si>
  <si>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</si>
  <si>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</si>
  <si>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</si>
  <si>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</si>
  <si>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</si>
  <si>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</si>
  <si>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</si>
  <si>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</si>
  <si>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</si>
  <si>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</si>
  <si>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</si>
  <si>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</si>
  <si>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</si>
  <si>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</si>
  <si>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</si>
  <si>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</si>
  <si>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</si>
  <si>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</si>
  <si>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</si>
  <si>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</si>
  <si>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</si>
  <si>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</si>
  <si>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</si>
  <si>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</si>
  <si>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</si>
  <si>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</si>
  <si>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</si>
  <si>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</si>
  <si>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</si>
  <si>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</si>
  <si>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</si>
  <si>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</si>
  <si>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</si>
  <si>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</si>
  <si>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</si>
  <si>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</si>
  <si>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</si>
  <si>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</si>
  <si>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</si>
  <si>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</si>
  <si>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</si>
  <si>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</si>
  <si>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</si>
  <si>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</si>
  <si>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</si>
  <si>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</si>
  <si>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</si>
  <si>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</si>
  <si>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</si>
  <si>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</si>
  <si>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</si>
  <si>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</si>
  <si>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</si>
  <si>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</si>
  <si>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</si>
  <si>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</si>
  <si>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</si>
  <si>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</si>
  <si>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</si>
  <si>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</si>
  <si>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</si>
  <si>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</si>
  <si>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</si>
  <si>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</si>
  <si>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</si>
  <si>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</si>
  <si>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</si>
  <si>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</si>
  <si>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</si>
  <si>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</si>
  <si>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</si>
  <si>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</si>
  <si>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</si>
  <si>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</si>
  <si>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</si>
  <si>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</si>
  <si>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</si>
  <si>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</si>
  <si>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</si>
  <si>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</si>
  <si>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</si>
  <si>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</si>
  <si>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</si>
  <si>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</si>
  <si>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</si>
  <si>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</si>
  <si>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</si>
  <si>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</si>
  <si>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</si>
  <si>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</si>
  <si>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</si>
  <si>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</si>
  <si>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</si>
  <si>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</si>
  <si>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</si>
  <si>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</si>
  <si>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</si>
  <si>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</si>
  <si>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</si>
  <si>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</si>
  <si>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</si>
  <si>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</si>
  <si>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</si>
  <si>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</si>
  <si>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</si>
  <si>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</si>
  <si>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</si>
  <si>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</si>
  <si>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</si>
  <si>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</si>
  <si>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</si>
  <si>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</si>
  <si>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</si>
  <si>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</si>
  <si>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</si>
  <si>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</si>
  <si>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</si>
  <si>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</si>
  <si>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</si>
  <si>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</si>
  <si>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</si>
  <si>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</si>
  <si>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</si>
  <si>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</si>
  <si>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</si>
  <si>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</si>
  <si>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</si>
  <si>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</si>
  <si>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</si>
  <si>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</si>
  <si>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</si>
  <si>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</si>
  <si>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</si>
  <si>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</si>
  <si>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</si>
  <si>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</si>
  <si>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</si>
  <si>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</si>
  <si>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</si>
  <si>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</si>
  <si>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</si>
  <si>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</si>
  <si>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</si>
  <si>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</si>
  <si>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</si>
  <si>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</si>
  <si>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</si>
  <si>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</si>
  <si>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</si>
  <si>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</si>
  <si>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</si>
  <si>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</si>
  <si>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</si>
  <si>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</si>
  <si>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</si>
  <si>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</si>
  <si>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</si>
  <si>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</si>
  <si>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</si>
  <si>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</si>
  <si>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</si>
  <si>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</si>
  <si>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</si>
  <si>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</si>
  <si>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</si>
  <si>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</si>
  <si>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</si>
  <si>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</si>
  <si>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</si>
  <si>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</si>
  <si>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</si>
  <si>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</si>
  <si>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</si>
  <si>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</si>
  <si>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</si>
  <si>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</si>
  <si>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</si>
  <si>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</si>
  <si>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</si>
  <si>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</si>
  <si>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</si>
  <si>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</si>
  <si>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</si>
  <si>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</si>
  <si>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</si>
  <si>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</si>
  <si>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</si>
  <si>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</si>
  <si>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</si>
  <si>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</si>
  <si>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</si>
  <si>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</si>
  <si>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</si>
  <si>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</si>
  <si>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</si>
  <si>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</si>
  <si>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</si>
  <si>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</si>
  <si>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</si>
  <si>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</si>
  <si>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</si>
  <si>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</si>
  <si>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</si>
  <si>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</si>
  <si>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</si>
  <si>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</si>
  <si>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</si>
  <si>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</si>
  <si>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</si>
  <si>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</si>
  <si>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</si>
  <si>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</si>
  <si>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</si>
  <si>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</si>
  <si>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</si>
  <si>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</si>
  <si>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</si>
  <si>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</si>
  <si>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</si>
  <si>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</si>
  <si>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</si>
  <si>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</si>
  <si>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</si>
  <si>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</si>
  <si>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</si>
  <si>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</si>
  <si>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</si>
  <si>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</si>
  <si>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</si>
  <si>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</si>
  <si>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</si>
  <si>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</si>
  <si>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</si>
  <si>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</si>
  <si>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</si>
  <si>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</si>
  <si>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</si>
  <si>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</si>
  <si>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</si>
  <si>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</si>
  <si>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</si>
  <si>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</si>
  <si>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</si>
  <si>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</si>
  <si>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</si>
  <si>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</si>
  <si>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</si>
  <si>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</si>
  <si>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</si>
  <si>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</si>
  <si>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</si>
  <si>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</si>
  <si>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</si>
  <si>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</si>
  <si>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</si>
  <si>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</si>
  <si>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</si>
  <si>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</si>
  <si>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</si>
  <si>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</si>
  <si>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</si>
  <si>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</si>
  <si>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</si>
  <si>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</si>
  <si>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</si>
  <si>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</si>
  <si>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</si>
  <si>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</si>
  <si>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</si>
  <si>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</si>
  <si>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</si>
  <si>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</si>
  <si>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</si>
  <si>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</si>
  <si>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</si>
  <si>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</si>
  <si>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</si>
  <si>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</si>
  <si>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</si>
  <si>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</si>
  <si>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</si>
  <si>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</si>
  <si>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</si>
  <si>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</si>
  <si>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</si>
  <si>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</si>
  <si>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</si>
  <si>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</si>
  <si>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</si>
  <si>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</si>
  <si>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</si>
  <si>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</si>
  <si>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</si>
  <si>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</si>
  <si>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</si>
  <si>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</si>
  <si>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</si>
  <si>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</si>
  <si>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</si>
  <si>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</si>
  <si>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</si>
  <si>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</si>
  <si>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</si>
  <si>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</si>
  <si>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</si>
  <si>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</si>
  <si>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</si>
  <si>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</si>
  <si>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</si>
  <si>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</si>
  <si>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</si>
  <si>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</si>
  <si>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</si>
  <si>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</si>
  <si>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</si>
  <si>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</si>
  <si>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</si>
  <si>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</si>
  <si>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</si>
  <si>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</si>
  <si>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</si>
  <si>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</si>
  <si>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</si>
  <si>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</si>
  <si>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</si>
  <si>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</si>
  <si>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</si>
  <si>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</si>
  <si>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</si>
  <si>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</si>
  <si>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</si>
  <si>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</si>
  <si>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</si>
  <si>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</si>
  <si>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</si>
  <si>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</si>
  <si>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</si>
  <si>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</si>
  <si>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</si>
  <si>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</si>
  <si>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</si>
  <si>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</si>
  <si>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</si>
  <si>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</si>
  <si>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</si>
  <si>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</si>
  <si>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</si>
  <si>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</si>
  <si>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</si>
  <si>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</si>
  <si>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</si>
  <si>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</si>
  <si>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</si>
  <si>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</si>
  <si>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</si>
  <si>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</si>
  <si>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</si>
  <si>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</si>
  <si>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</si>
  <si>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</si>
  <si>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</si>
  <si>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</si>
  <si>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</si>
  <si>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</si>
  <si>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</si>
  <si>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</si>
  <si>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</si>
  <si>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</si>
  <si>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</si>
  <si>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</si>
  <si>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</si>
  <si>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</si>
  <si>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</si>
  <si>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</si>
  <si>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</si>
  <si>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</si>
  <si>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</si>
  <si>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</si>
  <si>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</si>
  <si>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</si>
  <si>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</si>
  <si>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</si>
  <si>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</si>
  <si>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</si>
  <si>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</si>
  <si>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</si>
  <si>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</si>
  <si>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</si>
  <si>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</si>
  <si>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</si>
  <si>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</si>
  <si>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</si>
  <si>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</si>
  <si>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</si>
  <si>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</si>
  <si>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</si>
  <si>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</si>
  <si>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</si>
  <si>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</si>
  <si>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</si>
  <si>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</si>
  <si>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</si>
  <si>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</si>
  <si>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</si>
  <si>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</si>
  <si>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</si>
  <si>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</si>
  <si>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</si>
  <si>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</si>
  <si>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</si>
  <si>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</si>
  <si>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</si>
  <si>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</si>
  <si>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</si>
  <si>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</si>
  <si>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</si>
  <si>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</si>
  <si>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</si>
  <si>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</si>
  <si>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</si>
  <si>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</si>
  <si>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</si>
  <si>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</si>
  <si>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</si>
  <si>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</si>
  <si>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</si>
  <si>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</si>
  <si>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</si>
  <si>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</si>
  <si>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</si>
  <si>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</si>
  <si>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</si>
  <si>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</si>
  <si>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</si>
  <si>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</si>
  <si>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</si>
  <si>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</si>
  <si>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</si>
  <si>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</si>
  <si>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</si>
  <si>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</si>
  <si>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</si>
  <si>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</si>
  <si>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</si>
  <si>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</si>
  <si>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</si>
  <si>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</si>
  <si>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</si>
  <si>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</si>
  <si>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</si>
  <si>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</si>
  <si>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</si>
  <si>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</si>
  <si>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</si>
  <si>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</si>
  <si>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</si>
  <si>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</si>
  <si>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</si>
  <si>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</si>
  <si>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</si>
  <si>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</si>
  <si>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</si>
  <si>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</si>
  <si>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</si>
  <si>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</si>
  <si>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</si>
  <si>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</si>
  <si>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</si>
  <si>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</si>
  <si>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</si>
  <si>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</si>
  <si>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</si>
  <si>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</si>
  <si>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</si>
  <si>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</si>
  <si>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</si>
  <si>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</si>
  <si>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</si>
  <si>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</si>
  <si>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</si>
  <si>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</si>
  <si>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</si>
  <si>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</si>
  <si>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</si>
  <si>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</si>
  <si>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</si>
  <si>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</si>
  <si>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</si>
  <si>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</si>
  <si>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</si>
  <si>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</si>
  <si>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</si>
  <si>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</si>
  <si>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</si>
  <si>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</si>
  <si>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</si>
  <si>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</si>
  <si>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</si>
  <si>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</si>
  <si>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</si>
  <si>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</si>
  <si>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</si>
  <si>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</si>
  <si>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</si>
  <si>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</si>
  <si>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</si>
  <si>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</si>
  <si>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</si>
  <si>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</si>
  <si>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</si>
  <si>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</si>
  <si>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</si>
  <si>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</si>
  <si>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</si>
  <si>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</si>
  <si>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</si>
  <si>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</si>
  <si>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</si>
  <si>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</si>
  <si>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</si>
  <si>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</si>
  <si>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</si>
  <si>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</si>
  <si>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</si>
  <si>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</si>
  <si>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</si>
  <si>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</si>
  <si>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</si>
  <si>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</si>
  <si>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</si>
  <si>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</si>
  <si>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</si>
  <si>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</si>
  <si>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</si>
  <si>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</si>
  <si>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</si>
  <si>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</si>
  <si>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</si>
  <si>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</si>
  <si>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</si>
  <si>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</si>
  <si>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</si>
  <si>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</si>
  <si>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</si>
  <si>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</si>
  <si>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</si>
  <si>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</si>
  <si>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</si>
  <si>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</si>
  <si>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</si>
  <si>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</si>
  <si>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</si>
  <si>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</si>
  <si>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</si>
  <si>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</si>
  <si>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</si>
  <si>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</si>
  <si>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</si>
  <si>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</si>
  <si>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</si>
  <si>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</si>
  <si>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</si>
  <si>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</si>
  <si>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</si>
  <si>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</si>
  <si>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</si>
  <si>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</si>
  <si>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</si>
  <si>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</si>
  <si>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</si>
  <si>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</si>
  <si>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</si>
  <si>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</si>
  <si>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</si>
  <si>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</si>
  <si>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</si>
  <si>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</si>
  <si>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</si>
  <si>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</si>
  <si>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</si>
  <si>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</si>
  <si>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</si>
  <si>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</si>
  <si>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</si>
  <si>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</si>
  <si>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</si>
  <si>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</si>
  <si>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</si>
  <si>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</si>
  <si>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</si>
  <si>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</si>
  <si>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</si>
  <si>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</si>
  <si>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</si>
  <si>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</si>
  <si>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</si>
  <si>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</si>
  <si>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</si>
  <si>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</si>
  <si>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</si>
  <si>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</si>
  <si>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</si>
  <si>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</si>
  <si>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</si>
  <si>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</si>
  <si>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</si>
  <si>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</si>
  <si>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</si>
  <si>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</si>
  <si>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</si>
  <si>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</si>
  <si>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</si>
  <si>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</si>
  <si>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</si>
  <si>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</si>
  <si>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</si>
  <si>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</si>
  <si>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</si>
  <si>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</si>
  <si>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</si>
  <si>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</si>
  <si>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</si>
  <si>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</si>
  <si>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</si>
  <si>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</si>
  <si>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</si>
  <si>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</si>
  <si>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</si>
  <si>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</si>
  <si>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</si>
  <si>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</si>
  <si>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</si>
  <si>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</si>
  <si>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</si>
  <si>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</si>
  <si>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</si>
  <si>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</si>
  <si>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</si>
  <si>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</si>
  <si>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</si>
  <si>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</si>
  <si>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</si>
  <si>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</si>
  <si>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</si>
  <si>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</si>
  <si>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</si>
  <si>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</si>
  <si>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</si>
  <si>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</si>
  <si>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</si>
  <si>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</si>
  <si>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</si>
  <si>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</si>
  <si>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</si>
  <si>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</si>
  <si>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</si>
  <si>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</si>
  <si>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</si>
  <si>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</si>
  <si>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</si>
  <si>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</si>
  <si>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</si>
  <si>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</si>
  <si>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</si>
  <si>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</si>
  <si>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</si>
  <si>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</si>
  <si>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</si>
  <si>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</si>
  <si>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</si>
  <si>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</si>
  <si>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</si>
  <si>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</si>
  <si>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</si>
  <si>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</si>
  <si>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</si>
  <si>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</si>
  <si>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</si>
  <si>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</si>
  <si>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</si>
  <si>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</si>
  <si>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</si>
  <si>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</si>
  <si>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</si>
  <si>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</si>
  <si>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</si>
  <si>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</si>
  <si>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</si>
  <si>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</si>
  <si>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</si>
  <si>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</si>
  <si>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</si>
  <si>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</si>
  <si>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</si>
  <si>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</si>
  <si>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</si>
  <si>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</si>
  <si>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</si>
  <si>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</si>
  <si>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</si>
  <si>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</si>
  <si>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</si>
  <si>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</si>
  <si>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</si>
  <si>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</si>
  <si>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</si>
  <si>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</si>
  <si>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</si>
  <si>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</si>
  <si>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</si>
  <si>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</si>
  <si>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</si>
  <si>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</si>
  <si>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</si>
  <si>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</si>
  <si>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</si>
  <si>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</si>
  <si>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</si>
  <si>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</si>
  <si>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</si>
  <si>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</si>
  <si>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</si>
  <si>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</si>
  <si>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</si>
  <si>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</si>
  <si>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</si>
  <si>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</si>
  <si>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</si>
  <si>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</si>
  <si>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</si>
  <si>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</si>
  <si>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</si>
  <si>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</si>
  <si>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</si>
  <si>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</si>
  <si>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</si>
  <si>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</si>
  <si>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</si>
  <si>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</si>
  <si>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</si>
  <si>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</si>
  <si>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</si>
  <si>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</si>
  <si>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</si>
  <si>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</si>
  <si>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</si>
  <si>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</si>
  <si>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</si>
  <si>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</si>
  <si>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</si>
  <si>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</si>
  <si>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</si>
  <si>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</si>
  <si>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</si>
  <si>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</si>
  <si>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</si>
  <si>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</si>
  <si>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</si>
  <si>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</si>
  <si>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</si>
  <si>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</si>
  <si>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</si>
  <si>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</si>
  <si>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</si>
  <si>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</si>
  <si>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</si>
  <si>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</si>
  <si>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</si>
  <si>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</si>
  <si>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</si>
  <si>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</si>
  <si>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</si>
  <si>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</si>
  <si>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</si>
  <si>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</si>
  <si>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</si>
  <si>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</si>
  <si>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</si>
  <si>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</si>
  <si>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</si>
  <si>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</si>
  <si>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</si>
  <si>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</si>
  <si>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</si>
  <si>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</si>
  <si>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</si>
  <si>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</si>
  <si>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</si>
  <si>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</si>
  <si>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</si>
  <si>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</si>
  <si>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</si>
  <si>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</si>
  <si>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</si>
  <si>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</si>
  <si>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</si>
  <si>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</si>
  <si>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</si>
  <si>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</si>
  <si>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</si>
  <si>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</si>
  <si>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</si>
  <si>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</si>
  <si>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</si>
  <si>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</si>
  <si>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</si>
  <si>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</si>
  <si>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</si>
  <si>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</si>
  <si>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</si>
  <si>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</si>
  <si>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</si>
  <si>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</si>
  <si>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</si>
  <si>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</si>
  <si>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</si>
  <si>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</si>
  <si>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</si>
  <si>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</si>
  <si>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</si>
  <si>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</si>
  <si>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</si>
  <si>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</si>
  <si>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</si>
  <si>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</si>
  <si>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</si>
  <si>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</si>
  <si>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</si>
  <si>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</si>
  <si>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</si>
  <si>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</si>
  <si>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</si>
  <si>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</si>
  <si>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</si>
  <si>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</si>
  <si>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</si>
  <si>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</si>
  <si>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</si>
  <si>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</si>
  <si>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</si>
  <si>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</si>
  <si>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</si>
  <si>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</si>
  <si>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</si>
  <si>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</si>
  <si>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</si>
  <si>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</si>
  <si>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</si>
  <si>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</si>
  <si>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</si>
  <si>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</si>
  <si>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</si>
  <si>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</si>
  <si>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</si>
  <si>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</si>
  <si>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</si>
  <si>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</si>
  <si>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</si>
  <si>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</si>
  <si>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</si>
  <si>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</si>
  <si>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</si>
  <si>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</si>
  <si>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</si>
  <si>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</si>
  <si>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</si>
  <si>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</si>
  <si>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</si>
  <si>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</si>
  <si>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</si>
  <si>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</si>
  <si>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</si>
  <si>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</si>
  <si>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</si>
  <si>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</si>
  <si>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</si>
  <si>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</si>
  <si>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</si>
  <si>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</si>
  <si>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</si>
  <si>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</si>
  <si>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</si>
  <si>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</si>
  <si>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</si>
  <si>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</si>
  <si>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</si>
  <si>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</si>
  <si>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</si>
  <si>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</si>
  <si>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</si>
  <si>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</si>
  <si>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</si>
  <si>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</si>
  <si>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</si>
  <si>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</si>
  <si>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</si>
  <si>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</si>
  <si>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</si>
  <si>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</si>
  <si>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</si>
  <si>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</si>
  <si>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</si>
  <si>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</si>
  <si>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</si>
  <si>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</si>
  <si>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</si>
  <si>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</si>
  <si>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</si>
  <si>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</si>
  <si>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</si>
  <si>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</si>
  <si>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</si>
  <si>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</si>
  <si>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</si>
  <si>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</si>
  <si>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</si>
  <si>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</si>
  <si>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</si>
  <si>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</si>
  <si>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</si>
  <si>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</si>
  <si>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</si>
  <si>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</si>
  <si>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</si>
  <si>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</si>
  <si>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</si>
  <si>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</si>
  <si>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</si>
  <si>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</si>
  <si>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</si>
  <si>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</si>
  <si>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</si>
  <si>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</si>
  <si>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</si>
  <si>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</si>
  <si>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</si>
  <si>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</si>
  <si>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</si>
  <si>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</si>
  <si>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</si>
  <si>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</si>
  <si>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</si>
  <si>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</si>
  <si>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</si>
  <si>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</si>
  <si>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</si>
  <si>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</si>
  <si>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</si>
  <si>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</si>
  <si>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</si>
  <si>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</si>
  <si>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</si>
  <si>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</si>
  <si>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</si>
  <si>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</si>
  <si>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</si>
  <si>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</si>
  <si>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</si>
  <si>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</si>
  <si>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</si>
  <si>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</si>
  <si>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</si>
  <si>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</si>
  <si>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</si>
  <si>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</si>
  <si>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</si>
  <si>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</si>
  <si>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</si>
  <si>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</si>
  <si>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</si>
  <si>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</si>
  <si>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</si>
  <si>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</si>
  <si>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</si>
  <si>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</si>
  <si>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</si>
  <si>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</si>
  <si>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</si>
  <si>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</si>
  <si>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</si>
  <si>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</si>
  <si>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</si>
  <si>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</si>
  <si>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</si>
  <si>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</si>
  <si>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</si>
  <si>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</si>
  <si>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</si>
  <si>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</si>
  <si>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</si>
  <si>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</si>
  <si>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</si>
  <si>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</si>
  <si>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</si>
  <si>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</si>
  <si>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</si>
  <si>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</si>
  <si>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</si>
  <si>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</si>
  <si>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</si>
  <si>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</si>
  <si>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</si>
  <si>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</si>
  <si>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</si>
  <si>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</si>
  <si>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</si>
  <si>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</si>
  <si>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</si>
  <si>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</si>
  <si>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</si>
  <si>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</si>
  <si>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</si>
  <si>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</si>
  <si>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</si>
  <si>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</si>
  <si>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</si>
  <si>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</si>
  <si>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</si>
  <si>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</si>
  <si>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</si>
  <si>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</si>
  <si>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</si>
  <si>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</si>
  <si>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</si>
  <si>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</si>
  <si>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</si>
  <si>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</si>
  <si>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</si>
  <si>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</si>
  <si>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</si>
  <si>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</si>
  <si>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</si>
  <si>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</si>
  <si>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</si>
  <si>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</si>
  <si>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</si>
  <si>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</si>
  <si>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</si>
  <si>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</si>
  <si>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</si>
  <si>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</si>
  <si>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</si>
  <si>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</si>
  <si>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</si>
  <si>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</si>
  <si>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</si>
  <si>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</si>
  <si>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</si>
  <si>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</si>
  <si>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</si>
  <si>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</si>
  <si>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</si>
  <si>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</si>
  <si>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</si>
  <si>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</si>
  <si>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</si>
  <si>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</si>
  <si>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</si>
  <si>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</si>
  <si>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</si>
  <si>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</si>
  <si>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</si>
  <si>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</si>
  <si>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</si>
  <si>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</si>
  <si>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</si>
  <si>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</si>
  <si>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</si>
  <si>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</si>
  <si>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</si>
  <si>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</si>
  <si>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</si>
  <si>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</si>
  <si>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</si>
  <si>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</si>
  <si>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</si>
  <si>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</si>
  <si>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</si>
  <si>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</si>
  <si>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</si>
  <si>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</si>
  <si>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</si>
  <si>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</si>
  <si>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</si>
  <si>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</si>
  <si>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</si>
  <si>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</si>
  <si>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</si>
  <si>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</si>
  <si>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</si>
  <si>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</si>
  <si>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</si>
  <si>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</si>
  <si>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</si>
  <si>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</si>
  <si>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</si>
  <si>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</si>
  <si>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</si>
  <si>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</si>
  <si>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</si>
  <si>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</si>
  <si>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</si>
  <si>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</si>
  <si>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</si>
  <si>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</si>
  <si>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</si>
  <si>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</si>
  <si>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</si>
  <si>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</si>
  <si>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</si>
  <si>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</si>
  <si>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</si>
  <si>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</si>
  <si>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</si>
  <si>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</si>
  <si>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</si>
  <si>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</si>
  <si>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</si>
  <si>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</si>
  <si>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</si>
  <si>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</si>
  <si>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</si>
  <si>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</si>
  <si>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</si>
  <si>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</si>
  <si>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</si>
  <si>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</si>
  <si>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</si>
  <si>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</si>
  <si>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</si>
  <si>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</si>
  <si>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</si>
  <si>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</si>
  <si>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</si>
  <si>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</si>
  <si>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</si>
  <si>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</si>
  <si>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</si>
  <si>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</si>
  <si>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</si>
  <si>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</si>
  <si>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</si>
  <si>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</si>
  <si>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</si>
  <si>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</si>
  <si>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</si>
  <si>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</si>
  <si>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</si>
  <si>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</si>
  <si>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</si>
  <si>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</si>
  <si>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</si>
  <si>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</si>
  <si>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</si>
  <si>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</si>
  <si>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</si>
  <si>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</si>
  <si>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</si>
  <si>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</si>
  <si>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</si>
  <si>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</si>
  <si>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</si>
  <si>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</si>
  <si>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</si>
  <si>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</si>
  <si>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</si>
  <si>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</si>
  <si>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</si>
  <si>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</si>
  <si>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</si>
  <si>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</si>
  <si>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</si>
  <si>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</si>
  <si>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</si>
  <si>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</si>
  <si>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</si>
  <si>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</si>
  <si>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</si>
  <si>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</si>
  <si>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</si>
  <si>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</si>
  <si>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</si>
  <si>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</si>
  <si>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</si>
  <si>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</si>
  <si>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</si>
  <si>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</si>
  <si>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</si>
  <si>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</si>
  <si>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</si>
  <si>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</si>
  <si>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</si>
  <si>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</si>
  <si>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</si>
  <si>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</si>
  <si>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</si>
  <si>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</si>
  <si>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</si>
  <si>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</si>
  <si>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</si>
  <si>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</si>
  <si>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</si>
  <si>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</si>
  <si>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</si>
  <si>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</si>
  <si>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</si>
  <si>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</si>
  <si>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</si>
  <si>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</si>
  <si>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</si>
  <si>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</si>
  <si>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</si>
  <si>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</si>
  <si>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</si>
  <si>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</si>
  <si>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</si>
  <si>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</si>
  <si>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</si>
  <si>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</si>
  <si>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</si>
  <si>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</si>
  <si>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</si>
  <si>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</si>
  <si>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</si>
  <si>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</si>
  <si>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</si>
  <si>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</si>
  <si>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</si>
  <si>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</si>
  <si>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</si>
  <si>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</si>
  <si>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</si>
  <si>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</si>
  <si>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</si>
  <si>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</si>
  <si>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</si>
  <si>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</si>
  <si>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</si>
  <si>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</si>
  <si>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</si>
  <si>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</si>
  <si>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</si>
  <si>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</si>
  <si>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</si>
  <si>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</si>
  <si>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</si>
  <si>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</si>
  <si>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</si>
  <si>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</si>
  <si>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</si>
  <si>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</si>
  <si>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</si>
  <si>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</si>
  <si>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</si>
  <si>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</si>
  <si>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</si>
  <si>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</si>
  <si>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</si>
  <si>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</si>
  <si>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</si>
  <si>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</si>
  <si>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</si>
  <si>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</si>
  <si>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</si>
  <si>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</si>
  <si>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</si>
  <si>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</si>
  <si>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</si>
  <si>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</si>
  <si>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</si>
  <si>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</si>
  <si>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</si>
  <si>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</si>
  <si>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</si>
  <si>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</si>
  <si>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</si>
  <si>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</si>
  <si>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</si>
  <si>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</si>
  <si>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</si>
  <si>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</si>
  <si>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</si>
  <si>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</si>
  <si>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</si>
  <si>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</si>
  <si>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</si>
  <si>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</si>
  <si>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</si>
  <si>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</si>
  <si>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</si>
  <si>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</si>
  <si>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</si>
  <si>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</si>
  <si>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</si>
  <si>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</si>
  <si>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</si>
  <si>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</si>
  <si>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</si>
  <si>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</si>
  <si>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</si>
  <si>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</si>
  <si>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</si>
  <si>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</si>
  <si>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</si>
  <si>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</si>
  <si>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</si>
  <si>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</si>
  <si>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</si>
  <si>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</si>
  <si>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</si>
  <si>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</si>
  <si>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</si>
  <si>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</si>
  <si>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</si>
  <si>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</si>
  <si>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</si>
  <si>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</si>
  <si>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</si>
  <si>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</si>
  <si>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</si>
  <si>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</si>
  <si>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</si>
  <si>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</si>
  <si>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</si>
  <si>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</si>
  <si>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</si>
  <si>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</si>
  <si>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</si>
  <si>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</si>
  <si>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</si>
  <si>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</si>
  <si>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</si>
  <si>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</si>
  <si>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</si>
  <si>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</si>
  <si>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</si>
  <si>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</si>
  <si>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</si>
  <si>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</si>
  <si>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</si>
  <si>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</si>
  <si>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</si>
  <si>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</si>
  <si>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</si>
  <si>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</si>
  <si>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</si>
  <si>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</si>
  <si>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</si>
  <si>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</si>
  <si>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</si>
  <si>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</si>
  <si>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</si>
  <si>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</si>
  <si>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</si>
  <si>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</si>
  <si>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</si>
  <si>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</si>
  <si>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</si>
  <si>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</si>
  <si>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</si>
  <si>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</si>
  <si>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</si>
  <si>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</si>
  <si>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</si>
  <si>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</si>
  <si>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</si>
  <si>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</si>
  <si>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</si>
  <si>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</si>
  <si>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</si>
  <si>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</si>
  <si>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</si>
  <si>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</si>
  <si>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</si>
  <si>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</si>
  <si>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</si>
  <si>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</si>
  <si>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</si>
  <si>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</si>
  <si>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</si>
  <si>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</si>
  <si>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</si>
  <si>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</si>
  <si>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</si>
  <si>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</si>
  <si>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</si>
  <si>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</si>
  <si>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</si>
  <si>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</si>
  <si>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</si>
  <si>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</si>
  <si>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</si>
  <si>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</si>
  <si>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</si>
  <si>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</si>
  <si>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</si>
  <si>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</si>
  <si>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</si>
  <si>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</si>
  <si>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</si>
  <si>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</si>
  <si>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</si>
  <si>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</si>
  <si>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</si>
  <si>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</si>
  <si>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</si>
  <si>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</si>
  <si>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</si>
  <si>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</si>
  <si>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</si>
  <si>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</si>
  <si>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</si>
  <si>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</si>
  <si>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</si>
  <si>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</si>
  <si>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</si>
  <si>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</si>
  <si>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</si>
  <si>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</si>
  <si>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</si>
  <si>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</si>
  <si>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</si>
  <si>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</si>
  <si>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</si>
  <si>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</si>
  <si>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</si>
  <si>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</si>
  <si>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</si>
  <si>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</si>
  <si>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</si>
  <si>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</si>
  <si>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</si>
  <si>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</si>
  <si>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</si>
  <si>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</si>
  <si>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</si>
  <si>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</si>
  <si>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</si>
  <si>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</si>
  <si>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</si>
  <si>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</si>
  <si>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</si>
  <si>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</si>
  <si>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</si>
  <si>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</si>
  <si>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</si>
  <si>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</si>
  <si>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</si>
  <si>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</si>
  <si>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</si>
  <si>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</si>
  <si>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</si>
  <si>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</si>
  <si>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</si>
  <si>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</si>
  <si>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</si>
  <si>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</si>
  <si>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</si>
  <si>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</si>
  <si>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</si>
  <si>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</si>
  <si>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</si>
  <si>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</si>
  <si>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</si>
  <si>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</si>
  <si>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</si>
  <si>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</si>
  <si>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</si>
  <si>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</si>
  <si>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</si>
  <si>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</si>
  <si>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</si>
  <si>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</si>
  <si>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</si>
  <si>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</si>
  <si>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</si>
  <si>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</si>
  <si>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</si>
  <si>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</si>
  <si>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</si>
  <si>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</si>
  <si>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</si>
  <si>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</si>
  <si>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</si>
  <si>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</si>
  <si>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</si>
  <si>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</si>
  <si>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</si>
  <si>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</si>
  <si>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</si>
  <si>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</si>
  <si>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</si>
  <si>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</si>
  <si>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</si>
  <si>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</si>
  <si>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</si>
  <si>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</si>
  <si>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</si>
  <si>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</si>
  <si>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</si>
  <si>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</si>
  <si>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</si>
  <si>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</si>
  <si>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</si>
  <si>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</si>
  <si>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</si>
  <si>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</si>
  <si>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</si>
  <si>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</si>
  <si>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</si>
  <si>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</si>
  <si>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</si>
  <si>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</si>
  <si>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</si>
  <si>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</si>
  <si>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</si>
  <si>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</si>
  <si>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</si>
  <si>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</si>
  <si>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</si>
  <si>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</si>
  <si>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</si>
  <si>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</si>
  <si>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</si>
  <si>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</si>
  <si>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</si>
  <si>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</si>
  <si>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</si>
  <si>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</si>
  <si>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</si>
  <si>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</si>
  <si>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</si>
  <si>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</si>
  <si>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</si>
  <si>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</si>
  <si>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</si>
  <si>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</si>
  <si>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</si>
  <si>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</si>
  <si>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</si>
  <si>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</si>
  <si>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</si>
  <si>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</si>
  <si>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</si>
  <si>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</si>
  <si>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</si>
  <si>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</si>
  <si>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</si>
  <si>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</si>
  <si>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</si>
  <si>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</si>
  <si>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</si>
  <si>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</si>
  <si>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</si>
  <si>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</si>
  <si>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</si>
  <si>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</si>
  <si>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</si>
  <si>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</si>
  <si>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</si>
  <si>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</si>
  <si>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</si>
  <si>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</si>
  <si>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</si>
  <si>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</si>
  <si>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</si>
  <si>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</si>
  <si>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</si>
  <si>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</si>
  <si>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</si>
  <si>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</si>
  <si>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</si>
  <si>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</si>
  <si>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</si>
  <si>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</si>
  <si>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</si>
  <si>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</si>
  <si>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</si>
  <si>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</si>
  <si>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</si>
  <si>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</si>
  <si>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</si>
  <si>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</si>
  <si>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</si>
  <si>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</si>
  <si>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</si>
  <si>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</si>
  <si>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</si>
  <si>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</si>
  <si>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</si>
  <si>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</si>
  <si>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</si>
  <si>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</si>
  <si>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</si>
  <si>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</si>
  <si>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</si>
  <si>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</si>
  <si>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</si>
  <si>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</si>
  <si>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</si>
  <si>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</si>
  <si>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</si>
  <si>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</si>
  <si>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</si>
  <si>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</si>
  <si>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</si>
  <si>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</si>
  <si>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</si>
  <si>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</si>
  <si>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</si>
  <si>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</si>
  <si>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</si>
  <si>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</si>
  <si>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</si>
  <si>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</si>
  <si>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</si>
  <si>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</si>
  <si>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</si>
  <si>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</si>
  <si>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</si>
  <si>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</si>
  <si>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</si>
  <si>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</si>
  <si>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</si>
  <si>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</si>
  <si>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</si>
  <si>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</si>
  <si>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</si>
  <si>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</si>
  <si>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</si>
  <si>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</si>
  <si>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</si>
  <si>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</si>
  <si>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</si>
  <si>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</si>
  <si>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</si>
  <si>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</si>
  <si>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</si>
  <si>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</si>
  <si>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</si>
  <si>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</si>
  <si>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</si>
  <si>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</si>
  <si>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</si>
  <si>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</si>
  <si>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</si>
  <si>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</si>
  <si>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</si>
  <si>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</si>
  <si>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</si>
  <si>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</si>
  <si>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</si>
  <si>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</si>
  <si>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</si>
  <si>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</si>
  <si>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</si>
  <si>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</si>
  <si>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</si>
  <si>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</si>
  <si>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</si>
  <si>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</si>
  <si>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</si>
  <si>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</si>
  <si>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</si>
  <si>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</si>
  <si>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</si>
  <si>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</si>
  <si>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</si>
  <si>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</si>
  <si>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</si>
  <si>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</si>
  <si>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</si>
  <si>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</si>
  <si>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</si>
  <si>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</si>
  <si>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</si>
  <si>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</si>
  <si>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</si>
  <si>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</si>
  <si>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</si>
  <si>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</si>
  <si>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</si>
  <si>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</si>
  <si>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</si>
  <si>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</si>
  <si>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</si>
  <si>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</si>
  <si>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</si>
  <si>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</si>
  <si>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</si>
  <si>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</si>
  <si>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</si>
  <si>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</si>
  <si>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</si>
  <si>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</si>
  <si>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</si>
  <si>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</si>
  <si>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</si>
  <si>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</si>
  <si>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</si>
  <si>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</si>
  <si>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</si>
  <si>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</si>
  <si>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</si>
  <si>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</si>
  <si>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</si>
  <si>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</si>
  <si>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</si>
  <si>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</si>
  <si>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</si>
  <si>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</si>
  <si>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</si>
  <si>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</si>
  <si>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</si>
  <si>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</si>
  <si>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</si>
  <si>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</si>
  <si>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</si>
  <si>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</si>
  <si>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</si>
  <si>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</si>
  <si>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</si>
  <si>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</si>
  <si>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</si>
  <si>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</si>
  <si>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</si>
  <si>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</si>
  <si>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</si>
  <si>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</si>
  <si>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</si>
  <si>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</si>
  <si>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</si>
  <si>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</si>
  <si>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</si>
  <si>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</si>
  <si>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</si>
  <si>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</si>
  <si>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</si>
  <si>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</si>
  <si>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</si>
  <si>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</si>
  <si>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</si>
  <si>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</si>
  <si>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</si>
  <si>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</si>
  <si>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</si>
  <si>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</si>
  <si>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</si>
  <si>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</si>
  <si>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</si>
  <si>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</si>
  <si>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</si>
  <si>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</si>
  <si>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</si>
  <si>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</si>
  <si>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</si>
  <si>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</si>
  <si>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</si>
  <si>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</si>
  <si>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</si>
  <si>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</si>
  <si>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</si>
  <si>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</si>
  <si>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</si>
  <si>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</si>
  <si>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</si>
  <si>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</si>
  <si>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</si>
  <si>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</si>
  <si>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</si>
  <si>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</si>
  <si>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</si>
  <si>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</si>
  <si>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</si>
  <si>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</si>
  <si>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</si>
  <si>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</si>
  <si>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</si>
  <si>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</si>
  <si>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</si>
  <si>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</si>
  <si>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</si>
  <si>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</si>
  <si>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</si>
  <si>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</si>
  <si>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</si>
  <si>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</si>
  <si>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</si>
  <si>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</si>
  <si>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</si>
  <si>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</si>
  <si>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</si>
  <si>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</si>
  <si>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</si>
  <si>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</si>
  <si>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</si>
  <si>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</si>
  <si>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</si>
  <si>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</si>
  <si>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</si>
  <si>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</si>
  <si>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</si>
  <si>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</si>
  <si>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</si>
  <si>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</si>
  <si>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</si>
  <si>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</si>
  <si>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</si>
  <si>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</si>
  <si>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</si>
  <si>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</si>
  <si>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</si>
  <si>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</si>
  <si>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</si>
  <si>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</si>
  <si>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</si>
  <si>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</si>
  <si>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</si>
  <si>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</si>
  <si>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</si>
  <si>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</si>
  <si>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</si>
  <si>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</si>
  <si>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</si>
  <si>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</si>
  <si>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</si>
  <si>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</si>
  <si>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</si>
  <si>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</si>
  <si>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</si>
  <si>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</si>
  <si>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</si>
  <si>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</si>
  <si>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</si>
  <si>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</si>
  <si>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</si>
  <si>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</si>
  <si>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</si>
  <si>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</si>
  <si>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</si>
  <si>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</si>
  <si>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</si>
  <si>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</si>
  <si>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</si>
  <si>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</si>
  <si>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</si>
  <si>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</si>
  <si>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</si>
  <si>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</si>
  <si>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</si>
  <si>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</si>
  <si>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</si>
  <si>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</si>
  <si>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</si>
  <si>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</si>
  <si>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</si>
  <si>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</si>
  <si>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</si>
  <si>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</si>
  <si>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</si>
  <si>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</si>
  <si>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</si>
  <si>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</si>
  <si>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</si>
  <si>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</si>
  <si>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</si>
  <si>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</si>
  <si>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</si>
  <si>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</si>
  <si>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</si>
  <si>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</si>
  <si>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</si>
  <si>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</si>
  <si>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</si>
  <si>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</si>
  <si>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</si>
  <si>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</si>
  <si>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</si>
  <si>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</si>
  <si>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</si>
  <si>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</si>
  <si>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</si>
  <si>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</si>
  <si>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</si>
  <si>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</si>
  <si>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</si>
  <si>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</si>
  <si>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</si>
  <si>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</si>
  <si>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</si>
  <si>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</si>
  <si>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</si>
  <si>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</si>
  <si>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</si>
  <si>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</si>
  <si>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</si>
  <si>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</si>
  <si>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</si>
  <si>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</si>
  <si>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</si>
  <si>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</si>
  <si>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</si>
  <si>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</si>
  <si>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</si>
  <si>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</si>
  <si>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</si>
  <si>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</si>
  <si>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</si>
  <si>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</si>
  <si>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</si>
  <si>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</si>
  <si>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</si>
  <si>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</si>
  <si>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</si>
  <si>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</si>
  <si>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</si>
  <si>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</si>
  <si>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</si>
  <si>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</si>
  <si>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</si>
  <si>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</si>
  <si>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</si>
  <si>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</si>
  <si>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</si>
  <si>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</si>
  <si>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</si>
  <si>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</si>
  <si>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</si>
  <si>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</si>
  <si>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</si>
  <si>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</si>
  <si>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</si>
  <si>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</si>
  <si>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</si>
  <si>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</si>
  <si>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</si>
  <si>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</si>
  <si>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</si>
  <si>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</si>
  <si>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</si>
  <si>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</si>
  <si>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</si>
  <si>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</si>
  <si>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</si>
  <si>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</si>
  <si>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</si>
  <si>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</si>
  <si>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</si>
  <si>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</si>
  <si>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</si>
  <si>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</si>
  <si>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</si>
  <si>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</si>
  <si>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</si>
  <si>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</si>
  <si>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</si>
  <si>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</si>
  <si>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</si>
  <si>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</si>
  <si>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</si>
  <si>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</si>
  <si>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</si>
  <si>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</si>
  <si>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</si>
  <si>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</si>
  <si>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</si>
  <si>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</si>
  <si>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</si>
  <si>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</si>
  <si>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</si>
  <si>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</si>
  <si>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</si>
  <si>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</si>
  <si>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</si>
  <si>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</si>
  <si>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</si>
  <si>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</si>
  <si>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</si>
  <si>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</si>
  <si>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</si>
  <si>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</si>
  <si>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</si>
  <si>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</si>
  <si>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</si>
  <si>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</si>
  <si>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</si>
  <si>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</si>
  <si>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</si>
  <si>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</si>
  <si>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</si>
  <si>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</si>
  <si>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</si>
  <si>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</si>
  <si>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</si>
  <si>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</si>
  <si>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</si>
  <si>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</si>
  <si>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</si>
  <si>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</si>
  <si>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</si>
  <si>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</si>
  <si>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</si>
  <si>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</si>
  <si>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</si>
  <si>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</si>
  <si>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</si>
  <si>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</si>
  <si>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</si>
  <si>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</si>
  <si>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</si>
  <si>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</si>
  <si>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</si>
  <si>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</si>
  <si>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</si>
  <si>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</si>
  <si>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</si>
  <si>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</si>
  <si>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</si>
  <si>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</si>
  <si>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</si>
  <si>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</si>
  <si>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</si>
  <si>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</si>
  <si>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</si>
  <si>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</si>
  <si>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</si>
  <si>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</si>
  <si>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</si>
  <si>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</si>
  <si>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</si>
  <si>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</si>
  <si>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</si>
  <si>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</si>
  <si>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</si>
  <si>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</si>
  <si>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</si>
  <si>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</si>
  <si>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</si>
  <si>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</si>
  <si>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</si>
  <si>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</si>
  <si>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</si>
  <si>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</si>
  <si>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</si>
  <si>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</si>
  <si>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</si>
  <si>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</si>
  <si>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</si>
  <si>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</si>
  <si>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</si>
  <si>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</si>
  <si>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</si>
  <si>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</si>
  <si>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</si>
  <si>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</si>
  <si>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</si>
  <si>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</si>
  <si>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</si>
  <si>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</si>
  <si>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</si>
  <si>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</si>
  <si>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</si>
  <si>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</si>
  <si>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</si>
  <si>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</si>
  <si>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</si>
  <si>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</si>
  <si>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</si>
  <si>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</si>
  <si>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</si>
  <si>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</si>
  <si>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</si>
  <si>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</si>
  <si>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</si>
  <si>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</si>
  <si>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</si>
  <si>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</si>
  <si>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</si>
  <si>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</si>
  <si>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</si>
  <si>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</si>
  <si>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</si>
  <si>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</si>
  <si>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</si>
  <si>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</si>
  <si>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</si>
  <si>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</si>
  <si>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</si>
  <si>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</si>
  <si>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</si>
  <si>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</si>
  <si>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</si>
  <si>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</si>
  <si>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</si>
  <si>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</si>
  <si>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</si>
  <si>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</si>
  <si>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</si>
  <si>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</si>
  <si>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</si>
  <si>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</si>
  <si>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</si>
  <si>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</si>
  <si>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</si>
  <si>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</si>
  <si>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</si>
  <si>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</si>
  <si>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</si>
  <si>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</si>
  <si>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</si>
  <si>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</si>
  <si>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</si>
  <si>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</si>
  <si>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</si>
  <si>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</si>
  <si>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</si>
  <si>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</si>
  <si>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</si>
  <si>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</si>
  <si>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</si>
  <si>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</si>
  <si>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</si>
  <si>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</si>
  <si>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</si>
  <si>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</si>
  <si>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</si>
  <si>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</si>
  <si>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</si>
  <si>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</si>
  <si>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</si>
  <si>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</si>
  <si>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</si>
  <si>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</si>
  <si>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</si>
  <si>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</si>
  <si>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</si>
  <si>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</si>
  <si>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</si>
  <si>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</si>
  <si>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</si>
  <si>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</si>
  <si>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</si>
  <si>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</si>
  <si>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</si>
  <si>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</si>
  <si>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</si>
  <si>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</si>
  <si>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</si>
  <si>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</si>
  <si>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</si>
  <si>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</si>
  <si>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</si>
  <si>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</si>
  <si>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</si>
  <si>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</si>
  <si>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</si>
  <si>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</si>
  <si>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</si>
  <si>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</si>
  <si>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</si>
  <si>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</si>
  <si>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</si>
  <si>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</si>
  <si>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</si>
  <si>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</si>
  <si>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</si>
  <si>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</si>
  <si>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</si>
  <si>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</si>
  <si>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</si>
  <si>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</si>
  <si>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</si>
  <si>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</si>
  <si>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</si>
  <si>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</si>
  <si>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</si>
  <si>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</si>
  <si>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</si>
  <si>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</si>
  <si>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</si>
  <si>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</si>
  <si>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</si>
  <si>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</si>
  <si>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</si>
  <si>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</si>
  <si>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</si>
  <si>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</si>
  <si>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</si>
  <si>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</si>
  <si>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</si>
  <si>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</si>
  <si>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</si>
  <si>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</si>
  <si>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</si>
  <si>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</si>
  <si>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</si>
  <si>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</si>
  <si>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</si>
  <si>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</si>
  <si>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</si>
  <si>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</si>
  <si>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</si>
  <si>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</si>
  <si>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</si>
  <si>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</si>
  <si>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</si>
  <si>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</si>
  <si>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</si>
  <si>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</si>
  <si>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</si>
  <si>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</si>
  <si>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</si>
  <si>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</si>
  <si>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</si>
  <si>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</si>
  <si>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</si>
  <si>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</si>
  <si>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</si>
  <si>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</si>
  <si>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</si>
  <si>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</si>
  <si>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</si>
  <si>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</si>
  <si>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</si>
  <si>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</si>
  <si>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</si>
  <si>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</si>
  <si>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</si>
  <si>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</si>
  <si>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</si>
  <si>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</si>
  <si>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</si>
  <si>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</si>
  <si>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</si>
  <si>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</si>
  <si>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</si>
  <si>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</si>
  <si>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</si>
  <si>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</si>
  <si>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</si>
  <si>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</si>
  <si>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</si>
  <si>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</si>
  <si>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</si>
  <si>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</si>
  <si>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</si>
  <si>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</si>
  <si>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</si>
  <si>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</si>
  <si>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</si>
  <si>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</si>
  <si>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</si>
  <si>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</si>
  <si>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</si>
  <si>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</si>
  <si>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</si>
  <si>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</si>
  <si>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</si>
  <si>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</si>
  <si>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</si>
  <si>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</si>
  <si>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</si>
  <si>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</si>
  <si>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</si>
  <si>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</si>
  <si>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</si>
  <si>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</si>
  <si>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</si>
  <si>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</si>
  <si>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</si>
  <si>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</si>
  <si>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</si>
  <si>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</si>
  <si>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</si>
  <si>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</si>
  <si>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</si>
  <si>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</si>
  <si>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</si>
  <si>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</si>
  <si>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</si>
  <si>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</si>
  <si>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</si>
  <si>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</si>
  <si>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</si>
  <si>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</si>
  <si>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</si>
  <si>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</si>
  <si>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</si>
  <si>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</si>
  <si>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</si>
  <si>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</si>
  <si>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</si>
  <si>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</si>
  <si>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</si>
  <si>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</si>
  <si>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</si>
  <si>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</si>
  <si>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</si>
  <si>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</si>
  <si>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</si>
  <si>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</si>
  <si>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</si>
  <si>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</si>
  <si>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</si>
  <si>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</si>
  <si>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</si>
  <si>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</si>
  <si>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</si>
  <si>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</si>
  <si>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</si>
  <si>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</si>
  <si>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</si>
  <si>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</si>
  <si>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</si>
  <si>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</si>
  <si>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</si>
  <si>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</si>
  <si>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</si>
  <si>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</si>
  <si>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</si>
  <si>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</si>
  <si>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</si>
  <si>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</si>
  <si>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</si>
  <si>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</si>
  <si>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</si>
  <si>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</si>
  <si>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</si>
  <si>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</si>
  <si>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</si>
  <si>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</si>
  <si>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</si>
  <si>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</si>
  <si>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</si>
  <si>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</si>
  <si>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</si>
  <si>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</si>
  <si>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</si>
  <si>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</si>
  <si>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</si>
  <si>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</si>
  <si>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</si>
  <si>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</si>
  <si>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</si>
  <si>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</si>
  <si>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</si>
  <si>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</si>
  <si>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</si>
  <si>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</si>
  <si>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</si>
  <si>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</si>
  <si>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</si>
  <si>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</si>
  <si>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</si>
  <si>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</si>
  <si>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</si>
  <si>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</si>
  <si>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</si>
  <si>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</si>
  <si>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</si>
  <si>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</si>
  <si>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</si>
  <si>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</si>
  <si>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</si>
  <si>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</si>
  <si>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</si>
  <si>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</si>
  <si>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</si>
  <si>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</si>
  <si>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</si>
  <si>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</si>
  <si>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</si>
  <si>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</si>
  <si>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</si>
  <si>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</si>
  <si>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</si>
  <si>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</si>
  <si>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</si>
  <si>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</si>
  <si>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</si>
  <si>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</si>
  <si>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</si>
  <si>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</si>
  <si>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</si>
  <si>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</si>
  <si>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</si>
  <si>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</si>
  <si>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</si>
  <si>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</si>
  <si>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</si>
  <si>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</si>
  <si>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</si>
  <si>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</si>
  <si>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</si>
  <si>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</si>
  <si>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</si>
  <si>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</si>
  <si>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</si>
  <si>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</si>
  <si>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</si>
  <si>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</si>
  <si>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</si>
  <si>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</si>
  <si>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</si>
  <si>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</si>
  <si>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</si>
  <si>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</si>
  <si>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</si>
  <si>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</si>
  <si>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</si>
  <si>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</si>
  <si>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</si>
  <si>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</si>
  <si>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</si>
  <si>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</si>
  <si>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</si>
  <si>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</si>
  <si>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</si>
  <si>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</si>
  <si>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</si>
  <si>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</si>
  <si>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</si>
  <si>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</si>
  <si>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</si>
  <si>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</si>
  <si>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</si>
  <si>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</si>
  <si>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</si>
  <si>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</si>
  <si>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</si>
  <si>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</si>
  <si>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</si>
  <si>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</si>
  <si>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</si>
  <si>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</si>
  <si>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</si>
  <si>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</si>
  <si>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</si>
  <si>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</si>
  <si>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</si>
  <si>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</si>
  <si>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</si>
  <si>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</si>
  <si>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</si>
  <si>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</si>
  <si>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</si>
  <si>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</si>
  <si>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</si>
  <si>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</si>
  <si>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</si>
  <si>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</si>
  <si>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</si>
  <si>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</si>
  <si>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</si>
  <si>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</si>
  <si>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</si>
  <si>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</si>
  <si>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</si>
  <si>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</si>
  <si>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</si>
  <si>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</si>
  <si>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</si>
  <si>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</si>
  <si>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</si>
  <si>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</si>
  <si>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</si>
  <si>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</si>
  <si>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</si>
  <si>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</si>
  <si>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</si>
  <si>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</si>
  <si>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</si>
  <si>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</si>
  <si>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</si>
  <si>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</si>
  <si>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</si>
  <si>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</si>
  <si>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</si>
  <si>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</si>
  <si>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</si>
  <si>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</si>
  <si>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</si>
  <si>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</si>
  <si>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</si>
  <si>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</si>
  <si>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</si>
  <si>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</si>
  <si>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</si>
  <si>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</si>
  <si>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</si>
  <si>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</si>
  <si>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</si>
  <si>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</si>
  <si>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</si>
  <si>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</si>
  <si>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</si>
  <si>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</si>
  <si>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</si>
  <si>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</si>
  <si>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</si>
  <si>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</si>
  <si>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</si>
  <si>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</si>
  <si>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</si>
  <si>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</si>
  <si>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</si>
  <si>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</si>
  <si>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</si>
  <si>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</si>
  <si>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</si>
  <si>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</si>
  <si>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</si>
  <si>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</si>
  <si>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</si>
  <si>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</si>
  <si>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</si>
  <si>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</si>
  <si>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</si>
  <si>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</si>
  <si>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</si>
  <si>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</si>
  <si>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</si>
  <si>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</si>
  <si>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</si>
  <si>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</si>
  <si>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</si>
  <si>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</si>
  <si>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</si>
  <si>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</si>
  <si>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</si>
  <si>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</si>
  <si>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</si>
  <si>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</si>
  <si>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</si>
  <si>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</si>
  <si>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</si>
  <si>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</si>
  <si>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</si>
  <si>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</si>
  <si>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</si>
  <si>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</si>
  <si>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</si>
  <si>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</si>
  <si>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</si>
  <si>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</si>
  <si>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</si>
  <si>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</si>
  <si>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</si>
  <si>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</si>
  <si>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</si>
  <si>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</si>
  <si>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</si>
  <si>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</si>
  <si>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</si>
  <si>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</si>
  <si>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</si>
  <si>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</si>
  <si>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</si>
  <si>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</si>
  <si>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</si>
  <si>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</si>
  <si>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</si>
  <si>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</si>
  <si>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</si>
  <si>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</si>
  <si>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</si>
  <si>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</si>
  <si>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</si>
  <si>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</si>
  <si>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</si>
  <si>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</si>
  <si>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</si>
  <si>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</si>
  <si>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</si>
  <si>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</si>
  <si>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</si>
  <si>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</si>
  <si>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</si>
  <si>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</si>
  <si>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</si>
  <si>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</si>
  <si>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</si>
  <si>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</si>
  <si>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</si>
  <si>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</si>
  <si>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</si>
  <si>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</si>
  <si>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</si>
  <si>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</si>
  <si>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</si>
  <si>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</si>
  <si>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</si>
  <si>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</si>
  <si>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</si>
  <si>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</si>
  <si>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</si>
  <si>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</si>
  <si>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</si>
  <si>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</si>
  <si>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</si>
  <si>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</si>
  <si>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</si>
  <si>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</si>
  <si>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</si>
  <si>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</si>
  <si>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</si>
  <si>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</si>
  <si>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</si>
  <si>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</si>
  <si>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</si>
  <si>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</si>
  <si>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</si>
  <si>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</si>
  <si>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</si>
  <si>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</si>
  <si>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</si>
  <si>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</si>
  <si>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</si>
  <si>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</si>
  <si>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</si>
  <si>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</si>
  <si>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</si>
  <si>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</si>
  <si>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</si>
  <si>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</si>
  <si>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</si>
  <si>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</si>
  <si>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</si>
  <si>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</si>
  <si>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</si>
  <si>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</si>
  <si>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</si>
  <si>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</si>
  <si>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</si>
  <si>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</si>
  <si>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</si>
  <si>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</si>
  <si>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</si>
  <si>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</si>
  <si>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</si>
  <si>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</si>
  <si>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</si>
  <si>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</si>
  <si>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</si>
  <si>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</si>
  <si>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</si>
  <si>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</si>
  <si>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</si>
  <si>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</si>
  <si>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</si>
  <si>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</si>
  <si>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</si>
  <si>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</si>
  <si>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</si>
  <si>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</si>
  <si>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</si>
  <si>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</si>
  <si>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</si>
  <si>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</si>
  <si>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</si>
  <si>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</si>
  <si>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</si>
  <si>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</si>
  <si>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</si>
  <si>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</si>
  <si>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</si>
  <si>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</si>
  <si>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</si>
  <si>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</si>
  <si>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</si>
  <si>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</si>
  <si>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</si>
  <si>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</si>
  <si>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</si>
  <si>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</si>
  <si>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</si>
  <si>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</si>
  <si>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</si>
  <si>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</si>
  <si>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</si>
  <si>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</si>
  <si>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</si>
  <si>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</si>
  <si>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</si>
  <si>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</si>
  <si>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</si>
  <si>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</si>
  <si>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</si>
  <si>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</si>
  <si>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</si>
  <si>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</si>
  <si>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</si>
  <si>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</si>
  <si>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</si>
  <si>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</si>
  <si>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</si>
  <si>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</si>
  <si>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</si>
  <si>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</si>
  <si>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</si>
  <si>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</si>
  <si>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</si>
  <si>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</si>
  <si>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</si>
  <si>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</si>
  <si>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</si>
  <si>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</si>
  <si>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</si>
  <si>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</si>
  <si>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</si>
  <si>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</si>
  <si>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</si>
  <si>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</si>
  <si>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</si>
  <si>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</si>
  <si>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</si>
  <si>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</si>
  <si>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</si>
  <si>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</si>
  <si>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</si>
  <si>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</si>
  <si>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</si>
  <si>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</si>
  <si>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</si>
  <si>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</si>
  <si>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</si>
  <si>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</si>
  <si>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</si>
  <si>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</si>
  <si>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</si>
  <si>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</si>
  <si>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</si>
  <si>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</si>
  <si>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</si>
  <si>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</si>
  <si>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</si>
  <si>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</si>
  <si>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</si>
  <si>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</si>
  <si>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</si>
  <si>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</si>
  <si>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</si>
  <si>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</si>
  <si>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</si>
  <si>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</si>
  <si>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</si>
  <si>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</si>
  <si>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</si>
  <si>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</si>
  <si>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</si>
  <si>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</si>
  <si>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</si>
  <si>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</si>
  <si>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</si>
  <si>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</si>
  <si>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</si>
  <si>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</si>
  <si>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</si>
  <si>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</si>
  <si>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</si>
  <si>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</si>
  <si>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</si>
  <si>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</si>
  <si>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</si>
  <si>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</si>
  <si>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</si>
  <si>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</si>
  <si>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</si>
  <si>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</si>
  <si>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</si>
  <si>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</si>
  <si>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</si>
  <si>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</si>
  <si>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</si>
  <si>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</si>
  <si>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</si>
  <si>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</si>
  <si>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</si>
  <si>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</si>
  <si>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</si>
  <si>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</si>
  <si>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</si>
  <si>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</si>
  <si>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</si>
  <si>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</si>
  <si>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</si>
  <si>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</si>
  <si>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</si>
  <si>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</si>
  <si>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</si>
  <si>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</si>
  <si>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</si>
  <si>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</si>
  <si>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</si>
  <si>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</si>
  <si>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</si>
  <si>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</si>
  <si>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</si>
  <si>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</si>
  <si>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</si>
  <si>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</si>
  <si>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</si>
  <si>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</si>
  <si>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</si>
  <si>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</si>
  <si>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</si>
  <si>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</si>
  <si>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</si>
  <si>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</si>
  <si>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</si>
  <si>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</si>
  <si>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</si>
  <si>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</si>
  <si>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</si>
  <si>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</si>
  <si>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</si>
  <si>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</si>
  <si>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</si>
  <si>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</si>
  <si>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</si>
  <si>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</si>
  <si>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</si>
  <si>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</si>
  <si>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</si>
  <si>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</si>
  <si>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</si>
  <si>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</si>
  <si>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</si>
  <si>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</si>
  <si>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</si>
  <si>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</si>
  <si>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</si>
  <si>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</si>
  <si>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</si>
  <si>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</si>
  <si>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</si>
  <si>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</si>
  <si>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</si>
  <si>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</si>
  <si>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</si>
  <si>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</si>
  <si>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</si>
  <si>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</si>
  <si>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</si>
  <si>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</si>
  <si>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</si>
  <si>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</si>
  <si>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</si>
  <si>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</si>
  <si>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</si>
  <si>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</si>
  <si>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</si>
  <si>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</si>
  <si>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</si>
  <si>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</si>
  <si>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</si>
  <si>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</si>
  <si>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</si>
  <si>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</si>
  <si>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</si>
  <si>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</si>
  <si>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</si>
  <si>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</si>
  <si>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</si>
  <si>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</si>
  <si>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</si>
  <si>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</si>
  <si>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</si>
  <si>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</si>
  <si>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</si>
  <si>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</si>
  <si>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</si>
  <si>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</si>
  <si>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</si>
  <si>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</si>
  <si>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</si>
  <si>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</si>
  <si>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</si>
  <si>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</si>
  <si>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</si>
  <si>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</si>
  <si>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</si>
  <si>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</si>
  <si>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</si>
  <si>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</si>
  <si>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</si>
  <si>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</si>
  <si>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</si>
  <si>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</si>
  <si>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</si>
  <si>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</si>
  <si>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</si>
  <si>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</si>
  <si>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</si>
  <si>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</si>
  <si>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</si>
  <si>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</si>
  <si>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</si>
  <si>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</si>
  <si>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</si>
  <si>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</si>
  <si>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</si>
  <si>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</si>
  <si>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</si>
  <si>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</si>
  <si>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</si>
  <si>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</si>
  <si>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</si>
  <si>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</si>
  <si>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</si>
  <si>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</si>
  <si>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</si>
  <si>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</si>
  <si>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</si>
  <si>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</si>
  <si>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</si>
  <si>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</si>
  <si>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</si>
  <si>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</si>
  <si>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</si>
  <si>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</si>
  <si>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</si>
  <si>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</si>
  <si>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</si>
  <si>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</si>
  <si>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</si>
  <si>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</si>
  <si>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</si>
  <si>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</si>
  <si>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</si>
  <si>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</si>
  <si>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</si>
  <si>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</si>
  <si>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</si>
  <si>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</si>
  <si>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</si>
  <si>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</si>
  <si>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</si>
  <si>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</si>
  <si>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</si>
  <si>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</si>
  <si>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</si>
  <si>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</si>
  <si>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</si>
  <si>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</si>
  <si>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</si>
  <si>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</si>
  <si>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</si>
  <si>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</si>
  <si>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</si>
  <si>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</si>
  <si>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</si>
  <si>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</si>
  <si>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</si>
  <si>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</si>
  <si>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</si>
  <si>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</si>
  <si>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</si>
  <si>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</si>
  <si>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</si>
  <si>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</si>
  <si>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</si>
  <si>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</si>
  <si>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</si>
  <si>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</si>
  <si>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</si>
  <si>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</si>
  <si>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</si>
  <si>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</si>
  <si>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</si>
  <si>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</si>
  <si>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</si>
  <si>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</si>
  <si>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</si>
  <si>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</si>
  <si>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</si>
  <si>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</si>
  <si>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</si>
  <si>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</si>
  <si>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</si>
  <si>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</si>
  <si>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</si>
  <si>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</si>
  <si>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</si>
  <si>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</si>
  <si>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</si>
  <si>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</si>
  <si>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</si>
  <si>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</si>
  <si>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</si>
  <si>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</si>
  <si>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</si>
  <si>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</si>
  <si>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</si>
  <si>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</si>
  <si>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</si>
  <si>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</si>
  <si>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</si>
  <si>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</si>
  <si>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</si>
  <si>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</si>
  <si>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</si>
  <si>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</si>
  <si>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</si>
  <si>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</si>
  <si>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</si>
  <si>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</si>
  <si>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</si>
  <si>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</si>
  <si>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</si>
  <si>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</si>
  <si>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</si>
  <si>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</si>
  <si>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</si>
  <si>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</si>
  <si>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</si>
  <si>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</si>
  <si>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</si>
  <si>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</si>
  <si>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</si>
  <si>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</si>
  <si>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</si>
  <si>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</si>
  <si>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</si>
  <si>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</si>
  <si>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</si>
  <si>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</si>
  <si>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</si>
  <si>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</si>
  <si>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</si>
  <si>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</si>
  <si>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</si>
  <si>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</si>
  <si>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</si>
  <si>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</si>
  <si>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</si>
  <si>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</si>
  <si>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</si>
  <si>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</si>
  <si>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</si>
  <si>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</si>
  <si>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</si>
  <si>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</si>
  <si>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</si>
  <si>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</si>
  <si>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</si>
  <si>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</si>
  <si>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</si>
  <si>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</si>
  <si>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</si>
  <si>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</si>
  <si>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</si>
  <si>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</si>
  <si>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</si>
  <si>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</si>
  <si>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</si>
  <si>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</si>
  <si>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</si>
  <si>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</si>
  <si>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</si>
  <si>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</si>
  <si>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</si>
  <si>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</si>
  <si>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</si>
  <si>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</si>
  <si>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</si>
  <si>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</si>
  <si>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</si>
  <si>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</si>
  <si>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</si>
  <si>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</si>
  <si>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</si>
  <si>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</si>
  <si>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</si>
  <si>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</si>
  <si>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</si>
  <si>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</si>
  <si>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</si>
  <si>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</si>
  <si>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</si>
  <si>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</si>
  <si>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</si>
  <si>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</si>
  <si>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</si>
  <si>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</si>
  <si>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</si>
  <si>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</si>
  <si>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</si>
  <si>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</si>
  <si>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</si>
  <si>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</si>
  <si>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</si>
  <si>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</si>
  <si>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</si>
  <si>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</si>
  <si>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</si>
  <si>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</si>
  <si>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</si>
  <si>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</si>
  <si>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</si>
  <si>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</si>
  <si>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</si>
  <si>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</si>
  <si>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</si>
  <si>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</si>
  <si>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</si>
  <si>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</si>
  <si>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</si>
  <si>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</si>
  <si>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</si>
  <si>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</si>
  <si>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</si>
  <si>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</si>
  <si>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</si>
  <si>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</si>
  <si>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</si>
  <si>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</si>
  <si>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</si>
  <si>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</si>
  <si>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</si>
  <si>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</si>
  <si>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</si>
  <si>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</si>
  <si>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</si>
  <si>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</si>
  <si>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</si>
  <si>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</si>
  <si>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</si>
  <si>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</si>
  <si>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</si>
  <si>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</si>
  <si>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</si>
  <si>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</si>
  <si>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</si>
  <si>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</si>
  <si>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</si>
  <si>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</si>
  <si>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</si>
  <si>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</si>
  <si>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</si>
  <si>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</si>
  <si>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</si>
  <si>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</si>
  <si>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</si>
  <si>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</si>
  <si>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</si>
  <si>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</si>
  <si>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</si>
  <si>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</si>
  <si>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</si>
  <si>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</si>
  <si>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</si>
  <si>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</si>
  <si>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</si>
  <si>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</si>
  <si>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</si>
  <si>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</si>
  <si>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</si>
  <si>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</si>
  <si>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</si>
  <si>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</si>
  <si>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</si>
  <si>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</si>
  <si>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</si>
  <si>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</si>
  <si>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</si>
  <si>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</si>
  <si>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</si>
  <si>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</si>
  <si>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</si>
  <si>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</si>
  <si>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</si>
  <si>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</si>
  <si>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</si>
  <si>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</si>
  <si>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</si>
  <si>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</si>
  <si>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</si>
  <si>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</si>
  <si>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</si>
  <si>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</si>
  <si>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</si>
  <si>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</si>
  <si>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</si>
  <si>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</si>
  <si>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</si>
  <si>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</si>
  <si>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</si>
  <si>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</si>
  <si>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</si>
  <si>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</si>
  <si>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</si>
  <si>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</si>
  <si>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</si>
  <si>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</si>
  <si>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</si>
  <si>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</si>
  <si>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</si>
  <si>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</si>
  <si>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</si>
  <si>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</si>
  <si>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</si>
  <si>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</si>
  <si>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</si>
  <si>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</si>
  <si>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</si>
  <si>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</si>
  <si>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</si>
  <si>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</si>
  <si>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</si>
  <si>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</si>
  <si>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</si>
  <si>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</si>
  <si>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</si>
  <si>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</si>
  <si>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</si>
  <si>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</si>
  <si>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</si>
  <si>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</si>
  <si>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</si>
  <si>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</si>
  <si>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</si>
  <si>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</si>
  <si>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</si>
  <si>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</si>
  <si>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</si>
  <si>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</si>
  <si>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</si>
  <si>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</si>
  <si>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</si>
  <si>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</si>
  <si>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</si>
  <si>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</si>
  <si>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</si>
  <si>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</si>
  <si>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</si>
  <si>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</si>
  <si>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</si>
  <si>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</si>
  <si>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</si>
  <si>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</si>
  <si>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</si>
  <si>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</si>
  <si>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</si>
  <si>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</si>
  <si>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</si>
  <si>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</si>
  <si>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</si>
  <si>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</si>
  <si>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</si>
  <si>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</si>
  <si>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</si>
  <si>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</si>
  <si>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</si>
  <si>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</si>
  <si>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</si>
  <si>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</si>
  <si>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</si>
  <si>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</si>
  <si>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</si>
  <si>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</si>
  <si>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</si>
  <si>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</si>
  <si>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</si>
  <si>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</si>
  <si>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</si>
  <si>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</si>
  <si>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</si>
  <si>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</si>
  <si>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</si>
  <si>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</si>
  <si>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</si>
  <si>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</si>
  <si>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</si>
  <si>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</si>
  <si>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</si>
  <si>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</si>
  <si>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</si>
  <si>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</si>
  <si>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</si>
  <si>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</si>
  <si>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</si>
  <si>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</si>
  <si>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</si>
  <si>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</si>
  <si>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</si>
  <si>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</si>
  <si>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</si>
  <si>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</si>
  <si>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</si>
  <si>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</si>
  <si>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</si>
  <si>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</si>
  <si>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</si>
  <si>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</si>
  <si>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</si>
  <si>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</si>
  <si>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</si>
  <si>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</si>
  <si>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</si>
  <si>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</si>
  <si>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</si>
  <si>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</si>
  <si>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</si>
  <si>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</si>
  <si>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</si>
  <si>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</si>
  <si>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</si>
  <si>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</si>
  <si>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</si>
  <si>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</si>
  <si>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</si>
  <si>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</si>
  <si>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</si>
  <si>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</si>
  <si>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</si>
  <si>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</si>
  <si>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</si>
  <si>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</si>
  <si>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</si>
  <si>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</si>
  <si>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</si>
  <si>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</si>
  <si>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</si>
  <si>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</si>
  <si>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</si>
  <si>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</si>
  <si>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</si>
  <si>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</si>
  <si>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</si>
  <si>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</si>
  <si>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</si>
  <si>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</si>
  <si>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</si>
  <si>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</si>
  <si>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</si>
  <si>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</si>
  <si>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</si>
  <si>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</si>
  <si>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</si>
  <si>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</si>
  <si>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</si>
  <si>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</si>
  <si>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</si>
  <si>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</si>
  <si>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</si>
  <si>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</si>
  <si>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</si>
  <si>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</si>
  <si>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</si>
  <si>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</si>
  <si>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</si>
  <si>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</si>
  <si>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</si>
  <si>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</si>
  <si>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</si>
  <si>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</si>
  <si>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</si>
  <si>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</si>
  <si>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</si>
  <si>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</si>
  <si>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</si>
  <si>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</si>
  <si>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</si>
  <si>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</si>
  <si>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</si>
  <si>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</si>
  <si>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</si>
  <si>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</si>
  <si>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</si>
  <si>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</si>
  <si>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</si>
  <si>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</si>
  <si>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</si>
  <si>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</si>
  <si>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</si>
  <si>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</si>
  <si>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</si>
  <si>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</si>
  <si>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</si>
  <si>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</si>
  <si>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</si>
  <si>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</si>
  <si>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</si>
  <si>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</si>
  <si>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</si>
  <si>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</si>
  <si>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</si>
  <si>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</si>
  <si>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</si>
  <si>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</si>
  <si>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</si>
  <si>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</si>
  <si>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</si>
  <si>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</si>
  <si>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</si>
  <si>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</si>
  <si>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</si>
  <si>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</si>
  <si>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</si>
  <si>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</si>
  <si>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</si>
  <si>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</si>
  <si>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</si>
  <si>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</si>
  <si>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</si>
  <si>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</si>
  <si>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</si>
  <si>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</si>
  <si>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</si>
  <si>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</si>
  <si>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</si>
  <si>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</si>
  <si>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</si>
  <si>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</si>
  <si>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</si>
  <si>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</si>
  <si>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</si>
  <si>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</si>
  <si>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</si>
  <si>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</si>
  <si>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</si>
  <si>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</si>
  <si>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</si>
  <si>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</si>
  <si>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</si>
  <si>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</si>
  <si>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</si>
  <si>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</si>
  <si>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</si>
  <si>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</si>
  <si>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</si>
  <si>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</si>
  <si>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</si>
  <si>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</si>
  <si>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</si>
  <si>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</si>
  <si>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</si>
  <si>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</si>
  <si>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</si>
  <si>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</si>
  <si>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</si>
  <si>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</si>
  <si>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</si>
  <si>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</si>
  <si>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</si>
  <si>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</si>
  <si>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</si>
  <si>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</si>
  <si>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</si>
  <si>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</si>
  <si>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</si>
  <si>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</si>
  <si>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</si>
  <si>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</si>
  <si>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</si>
  <si>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</si>
  <si>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</si>
  <si>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</si>
  <si>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</si>
  <si>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</si>
  <si>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</si>
  <si>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</si>
  <si>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</si>
  <si>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</si>
  <si>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</si>
  <si>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</si>
  <si>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</si>
  <si>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</si>
  <si>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</si>
  <si>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</si>
  <si>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</si>
  <si>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</si>
  <si>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</si>
  <si>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</si>
  <si>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</si>
  <si>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</si>
  <si>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</si>
  <si>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</si>
  <si>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</si>
  <si>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</si>
  <si>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</si>
  <si>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</si>
  <si>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</si>
  <si>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</si>
  <si>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</si>
  <si>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</si>
  <si>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</si>
  <si>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</si>
  <si>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</si>
  <si>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</si>
  <si>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</si>
  <si>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</si>
  <si>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</si>
  <si>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</si>
  <si>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</si>
  <si>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</si>
  <si>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</si>
  <si>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</si>
  <si>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</si>
  <si>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</si>
  <si>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</si>
  <si>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</si>
  <si>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</si>
  <si>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</si>
  <si>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</si>
  <si>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</si>
  <si>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</si>
  <si>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</si>
  <si>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</si>
  <si>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</si>
  <si>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</si>
  <si>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</si>
  <si>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</si>
  <si>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</si>
  <si>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</si>
  <si>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</si>
  <si>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</si>
  <si>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</si>
  <si>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</si>
  <si>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</si>
  <si>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</si>
  <si>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</si>
  <si>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</si>
  <si>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</si>
  <si>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</si>
  <si>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</si>
  <si>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</si>
  <si>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</si>
  <si>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</si>
  <si>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</si>
  <si>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</si>
  <si>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</si>
  <si>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</si>
  <si>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</si>
  <si>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</si>
  <si>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</si>
  <si>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</si>
  <si>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</si>
  <si>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</si>
  <si>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</si>
  <si>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</si>
  <si>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</si>
  <si>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</si>
  <si>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</si>
  <si>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</si>
  <si>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</si>
  <si>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</si>
  <si>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</si>
  <si>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</si>
  <si>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</si>
  <si>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</si>
  <si>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</si>
  <si>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</si>
  <si>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</si>
  <si>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</si>
  <si>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</si>
  <si>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</si>
  <si>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</si>
  <si>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</si>
  <si>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</si>
  <si>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</si>
  <si>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</si>
  <si>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</si>
  <si>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</si>
  <si>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</si>
  <si>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</si>
  <si>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</si>
  <si>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</si>
  <si>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</si>
  <si>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</si>
  <si>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</si>
  <si>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</si>
  <si>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</si>
  <si>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</si>
  <si>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</si>
  <si>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</si>
  <si>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</si>
  <si>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</si>
  <si>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</si>
  <si>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</si>
  <si>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</si>
  <si>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</si>
  <si>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</si>
  <si>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</si>
  <si>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</si>
  <si>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</si>
  <si>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</si>
  <si>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</si>
  <si>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</si>
  <si>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</si>
  <si>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</si>
  <si>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</si>
  <si>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</si>
  <si>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</si>
  <si>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</si>
  <si>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</si>
  <si>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</si>
  <si>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</si>
  <si>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</si>
  <si>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</si>
  <si>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</si>
  <si>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</si>
  <si>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</si>
  <si>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</si>
  <si>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</si>
  <si>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</si>
  <si>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</si>
  <si>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</si>
  <si>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</si>
  <si>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</si>
  <si>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</si>
  <si>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</si>
  <si>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</si>
  <si>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</si>
  <si>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</si>
  <si>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</si>
  <si>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</si>
  <si>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</si>
  <si>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</si>
  <si>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</si>
  <si>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</si>
  <si>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</si>
  <si>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</si>
  <si>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</si>
  <si>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</si>
  <si>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</si>
  <si>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</si>
  <si>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</si>
  <si>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</si>
  <si>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</si>
  <si>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</si>
  <si>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</si>
  <si>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</si>
  <si>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</si>
  <si>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</si>
  <si>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</si>
  <si>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</si>
  <si>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</si>
  <si>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</si>
  <si>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</si>
  <si>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</si>
  <si>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</si>
  <si>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</si>
  <si>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</si>
  <si>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</si>
  <si>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</si>
  <si>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</si>
  <si>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</si>
  <si>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</si>
  <si>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</si>
  <si>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</si>
  <si>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</si>
  <si>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</si>
  <si>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</si>
  <si>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</si>
  <si>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</si>
  <si>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</si>
  <si>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</si>
  <si>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</si>
  <si>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</si>
  <si>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</si>
  <si>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</si>
  <si>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</si>
  <si>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</si>
  <si>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</si>
  <si>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</si>
  <si>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</si>
  <si>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</si>
  <si>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</si>
  <si>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</si>
  <si>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</si>
  <si>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</si>
  <si>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</si>
  <si>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</si>
  <si>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</si>
  <si>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</si>
  <si>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</si>
  <si>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</si>
  <si>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</si>
  <si>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</si>
  <si>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</si>
  <si>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</si>
  <si>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</si>
  <si>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</si>
  <si>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</si>
  <si>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</si>
  <si>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</si>
  <si>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</si>
  <si>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</si>
  <si>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</si>
  <si>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</si>
  <si>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</si>
  <si>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</si>
  <si>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</si>
  <si>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</si>
  <si>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</si>
  <si>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</si>
  <si>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</si>
  <si>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</si>
  <si>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</si>
  <si>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</si>
  <si>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</si>
  <si>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</si>
  <si>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</si>
  <si>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</si>
  <si>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</si>
  <si>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</si>
  <si>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</si>
  <si>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</si>
  <si>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</si>
  <si>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</si>
  <si>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</si>
  <si>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</si>
  <si>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</si>
  <si>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</si>
  <si>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</si>
  <si>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</si>
  <si>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</si>
  <si>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</si>
  <si>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</si>
  <si>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</si>
  <si>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</si>
  <si>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</si>
  <si>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</si>
  <si>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</si>
  <si>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</si>
  <si>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</si>
  <si>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</si>
  <si>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</si>
  <si>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</si>
  <si>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</si>
  <si>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</si>
  <si>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</si>
  <si>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</si>
  <si>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</si>
  <si>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</si>
  <si>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</si>
  <si>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</si>
  <si>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</si>
  <si>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</si>
  <si>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</si>
  <si>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</si>
  <si>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</si>
  <si>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</si>
  <si>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</si>
  <si>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</si>
  <si>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</si>
  <si>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</si>
  <si>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</si>
  <si>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</si>
  <si>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</si>
  <si>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</si>
  <si>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</si>
  <si>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</si>
  <si>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</si>
  <si>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</si>
  <si>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</si>
  <si>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</si>
  <si>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</si>
  <si>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</si>
  <si>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</si>
  <si>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</si>
  <si>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</si>
  <si>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</si>
  <si>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</si>
  <si>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</si>
  <si>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</si>
  <si>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</si>
  <si>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</si>
  <si>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</si>
  <si>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</si>
  <si>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</si>
  <si>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</si>
  <si>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</si>
  <si>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</si>
  <si>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</si>
  <si>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</si>
  <si>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</si>
  <si>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</si>
  <si>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</si>
  <si>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</si>
  <si>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</si>
  <si>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</si>
  <si>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</si>
  <si>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</si>
  <si>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</si>
  <si>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</si>
  <si>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</si>
  <si>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</si>
  <si>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</si>
  <si>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</si>
  <si>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</si>
  <si>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</si>
  <si>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</si>
  <si>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</si>
  <si>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</si>
  <si>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</si>
  <si>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</si>
  <si>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</si>
  <si>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</si>
  <si>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</si>
  <si>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</si>
  <si>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</si>
  <si>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</si>
  <si>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</si>
  <si>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</si>
  <si>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</si>
  <si>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</si>
  <si>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</si>
  <si>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</si>
  <si>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</si>
  <si>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</si>
  <si>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</si>
  <si>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</si>
  <si>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</si>
  <si>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</si>
  <si>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</si>
  <si>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</si>
  <si>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</si>
  <si>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</si>
  <si>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</si>
  <si>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</si>
  <si>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</si>
  <si>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</si>
  <si>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</si>
  <si>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</si>
  <si>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</si>
  <si>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</si>
  <si>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</si>
  <si>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</si>
  <si>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</si>
  <si>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</si>
  <si>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</si>
  <si>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</si>
  <si>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</si>
  <si>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</si>
  <si>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</si>
  <si>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</si>
  <si>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</si>
  <si>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</si>
  <si>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</si>
  <si>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</si>
  <si>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</si>
  <si>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</si>
  <si>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</si>
  <si>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</si>
  <si>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</si>
  <si>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</si>
  <si>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</si>
  <si>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</si>
  <si>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</si>
  <si>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</si>
  <si>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</si>
  <si>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</si>
  <si>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</si>
  <si>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</si>
  <si>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</si>
  <si>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</si>
  <si>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</si>
  <si>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</si>
  <si>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</si>
  <si>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</si>
  <si>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</si>
  <si>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</si>
  <si>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</si>
  <si>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</si>
  <si>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</si>
  <si>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</si>
  <si>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</si>
  <si>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</si>
  <si>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</si>
  <si>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</si>
  <si>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</si>
  <si>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</si>
  <si>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</si>
  <si>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</si>
  <si>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</si>
  <si>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</si>
  <si>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</si>
  <si>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</si>
  <si>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</si>
  <si>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</si>
  <si>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</si>
  <si>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</si>
  <si>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</si>
  <si>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</si>
  <si>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</si>
  <si>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</si>
  <si>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</si>
  <si>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</si>
  <si>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</si>
  <si>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</si>
  <si>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</si>
  <si>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</si>
  <si>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</si>
  <si>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</si>
  <si>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</si>
  <si>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</si>
  <si>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</si>
  <si>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</si>
  <si>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</si>
  <si>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</si>
  <si>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</si>
  <si>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</si>
  <si>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</si>
  <si>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</si>
  <si>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</si>
  <si>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</si>
  <si>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</si>
  <si>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</si>
  <si>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</si>
  <si>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</si>
  <si>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</si>
  <si>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</si>
  <si>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</si>
  <si>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</si>
  <si>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</si>
  <si>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</si>
  <si>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</si>
  <si>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</si>
  <si>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</si>
  <si>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</si>
  <si>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</si>
  <si>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</si>
  <si>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</si>
  <si>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</si>
  <si>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</si>
  <si>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</si>
  <si>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</si>
  <si>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</si>
  <si>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</si>
  <si>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</si>
  <si>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</si>
  <si>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</si>
  <si>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</si>
  <si>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</si>
  <si>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</si>
  <si>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</si>
  <si>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</si>
  <si>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</si>
  <si>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</si>
  <si>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</si>
  <si>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</si>
  <si>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</si>
  <si>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</si>
  <si>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</si>
  <si>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</si>
  <si>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</si>
  <si>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</si>
  <si>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</si>
  <si>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</si>
  <si>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</si>
  <si>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</si>
  <si>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</si>
  <si>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</si>
  <si>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</si>
  <si>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</si>
  <si>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</si>
  <si>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</si>
  <si>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</si>
  <si>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</si>
  <si>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</si>
  <si>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</si>
  <si>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</si>
  <si>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</si>
  <si>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</si>
  <si>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</si>
  <si>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</si>
  <si>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</si>
  <si>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</si>
  <si>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</si>
  <si>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</si>
  <si>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</si>
  <si>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</si>
  <si>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</si>
  <si>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</si>
  <si>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</si>
  <si>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</si>
  <si>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</si>
  <si>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</si>
  <si>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</si>
  <si>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</si>
  <si>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</si>
  <si>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</si>
  <si>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</si>
  <si>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</si>
  <si>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</si>
  <si>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</si>
  <si>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</si>
  <si>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</si>
  <si>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</si>
  <si>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</si>
  <si>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</si>
  <si>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</si>
  <si>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</si>
  <si>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</si>
  <si>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</si>
  <si>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</si>
  <si>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</si>
  <si>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</si>
  <si>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</si>
  <si>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</si>
  <si>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</si>
  <si>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</si>
  <si>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</si>
  <si>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</si>
  <si>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</si>
  <si>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</si>
  <si>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</si>
  <si>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</si>
  <si>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</si>
  <si>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</si>
  <si>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</si>
  <si>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</si>
  <si>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</si>
  <si>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</si>
  <si>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</si>
  <si>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</si>
  <si>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</si>
  <si>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</si>
  <si>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</si>
  <si>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</si>
  <si>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</si>
  <si>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</si>
  <si>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</si>
  <si>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</si>
  <si>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</si>
  <si>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</si>
  <si>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</si>
  <si>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</si>
  <si>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</si>
  <si>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</si>
  <si>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</si>
  <si>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</si>
  <si>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</si>
  <si>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</si>
  <si>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</si>
  <si>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</si>
  <si>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</si>
  <si>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</si>
  <si>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</si>
  <si>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</si>
  <si>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</si>
  <si>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</si>
  <si>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</si>
  <si>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</si>
  <si>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</si>
  <si>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</si>
  <si>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</si>
  <si>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</si>
  <si>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</si>
  <si>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</si>
  <si>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</si>
  <si>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</si>
  <si>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</si>
  <si>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</si>
  <si>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</si>
  <si>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</si>
  <si>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</si>
  <si>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</si>
  <si>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</si>
  <si>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</si>
  <si>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</si>
  <si>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</si>
  <si>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</si>
  <si>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</si>
  <si>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</si>
  <si>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</si>
  <si>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</si>
  <si>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</si>
  <si>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</si>
  <si>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</si>
  <si>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</si>
  <si>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</si>
  <si>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</si>
  <si>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</si>
  <si>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</si>
  <si>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</si>
  <si>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</si>
  <si>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</si>
  <si>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</si>
  <si>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</si>
  <si>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</si>
  <si>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</si>
  <si>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</si>
  <si>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</si>
  <si>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</si>
  <si>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</si>
  <si>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</si>
  <si>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</si>
  <si>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</si>
  <si>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</si>
  <si>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</si>
  <si>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</si>
  <si>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</si>
  <si>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</si>
  <si>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</si>
  <si>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</si>
  <si>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</si>
  <si>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</si>
  <si>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</si>
  <si>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</si>
  <si>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</si>
  <si>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</si>
  <si>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</si>
  <si>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</si>
  <si>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</si>
  <si>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</si>
  <si>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</si>
  <si>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</si>
  <si>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</si>
  <si>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</si>
  <si>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</si>
  <si>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</si>
  <si>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</si>
  <si>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</si>
  <si>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</si>
  <si>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</si>
  <si>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</si>
  <si>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</si>
  <si>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</si>
  <si>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</si>
  <si>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</si>
  <si>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</si>
  <si>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</si>
  <si>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</si>
  <si>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</si>
  <si>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</si>
  <si>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</si>
  <si>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</si>
  <si>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</si>
  <si>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</si>
  <si>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</si>
  <si>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</si>
  <si>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</si>
  <si>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</si>
  <si>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</si>
  <si>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</si>
  <si>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</si>
  <si>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</si>
  <si>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</si>
  <si>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</si>
  <si>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</si>
  <si>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</si>
  <si>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</si>
  <si>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</si>
  <si>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</si>
  <si>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</si>
  <si>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</si>
  <si>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</si>
  <si>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</si>
  <si>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</si>
  <si>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</si>
  <si>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</si>
  <si>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</si>
  <si>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</si>
  <si>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</si>
  <si>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</si>
  <si>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</si>
  <si>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</si>
  <si>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</si>
  <si>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</si>
  <si>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</si>
  <si>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</si>
  <si>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</si>
  <si>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</si>
  <si>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</si>
  <si>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</si>
  <si>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</si>
  <si>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</si>
  <si>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</si>
  <si>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</si>
  <si>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</si>
  <si>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</si>
  <si>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</si>
  <si>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</si>
  <si>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</si>
  <si>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</si>
  <si>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</si>
  <si>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</si>
  <si>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</si>
  <si>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</si>
  <si>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</si>
  <si>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</si>
  <si>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</si>
  <si>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</si>
  <si>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</si>
  <si>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</si>
  <si>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</si>
  <si>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</si>
  <si>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</si>
  <si>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</si>
  <si>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</si>
  <si>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</si>
  <si>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</si>
  <si>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</si>
  <si>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</si>
  <si>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</si>
  <si>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</si>
  <si>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</si>
  <si>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</si>
  <si>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</si>
  <si>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</si>
  <si>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</si>
  <si>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</si>
  <si>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</si>
  <si>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</si>
  <si>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</si>
  <si>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</si>
  <si>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</si>
  <si>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</si>
  <si>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</si>
  <si>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</si>
  <si>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</si>
  <si>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</si>
  <si>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</si>
  <si>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</si>
  <si>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</si>
  <si>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</si>
  <si>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</si>
  <si>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</si>
  <si>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</si>
  <si>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</si>
  <si>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</si>
  <si>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</si>
  <si>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</si>
  <si>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</si>
  <si>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</si>
  <si>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</si>
  <si>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</si>
  <si>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</si>
  <si>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</si>
  <si>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</si>
  <si>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</si>
  <si>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</si>
  <si>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</si>
  <si>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</si>
  <si>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</si>
  <si>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</si>
  <si>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</si>
  <si>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</si>
  <si>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</si>
  <si>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</si>
  <si>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</si>
  <si>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</si>
  <si>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</si>
  <si>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</si>
  <si>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</si>
  <si>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</si>
  <si>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</si>
  <si>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</si>
  <si>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</si>
  <si>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</si>
  <si>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</si>
  <si>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</si>
  <si>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</si>
  <si>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</si>
  <si>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</si>
  <si>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</si>
  <si>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</si>
  <si>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</si>
  <si>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</si>
  <si>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</si>
  <si>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</si>
  <si>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</si>
  <si>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</si>
  <si>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</si>
  <si>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</si>
  <si>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</si>
  <si>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</si>
  <si>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</si>
  <si>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</si>
  <si>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</si>
  <si>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</si>
  <si>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</si>
  <si>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</si>
  <si>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</si>
  <si>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</si>
  <si>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</si>
  <si>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</si>
  <si>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</si>
  <si>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</si>
  <si>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</si>
  <si>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</si>
  <si>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</si>
  <si>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</si>
  <si>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</si>
  <si>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</si>
  <si>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</si>
  <si>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</si>
  <si>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</si>
  <si>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</si>
  <si>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</si>
  <si>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</si>
  <si>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</si>
  <si>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</si>
  <si>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</si>
  <si>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</si>
  <si>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</si>
  <si>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</si>
  <si>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</si>
  <si>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</si>
  <si>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</si>
  <si>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</si>
  <si>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</si>
  <si>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</si>
  <si>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</si>
  <si>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</si>
  <si>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</si>
  <si>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</si>
  <si>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</si>
  <si>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</si>
  <si>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</si>
  <si>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</si>
  <si>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</si>
  <si>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</si>
  <si>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</si>
  <si>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</si>
  <si>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</si>
  <si>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</si>
  <si>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</si>
  <si>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</si>
  <si>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</si>
  <si>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</si>
  <si>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</si>
  <si>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</si>
  <si>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</si>
  <si>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</si>
  <si>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</si>
  <si>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</si>
  <si>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</si>
  <si>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</si>
  <si>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</si>
  <si>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</si>
  <si>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</si>
  <si>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</si>
  <si>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</si>
  <si>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</si>
  <si>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</si>
  <si>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</si>
  <si>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</si>
  <si>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</si>
  <si>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</si>
  <si>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</si>
  <si>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</si>
  <si>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</si>
  <si>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</si>
  <si>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</si>
  <si>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</si>
  <si>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</si>
  <si>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</si>
  <si>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</si>
  <si>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</si>
  <si>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</si>
  <si>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</si>
  <si>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</si>
  <si>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</si>
  <si>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</si>
  <si>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</si>
  <si>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</si>
  <si>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</si>
  <si>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</si>
  <si>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</si>
  <si>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</si>
  <si>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</si>
  <si>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</si>
  <si>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</si>
  <si>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</si>
  <si>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</si>
  <si>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</si>
  <si>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</si>
  <si>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</si>
  <si>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</si>
  <si>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</si>
  <si>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</si>
  <si>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</si>
  <si>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</si>
  <si>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</si>
  <si>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</si>
  <si>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</si>
  <si>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</si>
  <si>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</si>
  <si>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</si>
  <si>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</si>
  <si>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</si>
  <si>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</si>
  <si>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</si>
  <si>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</si>
  <si>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</si>
  <si>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</si>
  <si>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</si>
  <si>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</si>
  <si>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</si>
  <si>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</si>
  <si>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</si>
  <si>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</si>
  <si>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</si>
  <si>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</si>
  <si>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</si>
  <si>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</si>
  <si>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</si>
  <si>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</si>
  <si>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</si>
  <si>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</si>
  <si>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</si>
  <si>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</si>
  <si>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</si>
  <si>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</si>
  <si>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</si>
  <si>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</si>
  <si>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</si>
  <si>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</si>
  <si>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</si>
  <si>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</si>
  <si>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</si>
  <si>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</si>
  <si>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</si>
  <si>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</si>
  <si>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</si>
  <si>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</si>
  <si>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</si>
  <si>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</si>
  <si>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</si>
  <si>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</si>
  <si>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</si>
  <si>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</si>
  <si>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</si>
  <si>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</si>
  <si>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</si>
  <si>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</si>
  <si>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</si>
  <si>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</si>
  <si>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</si>
  <si>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</si>
  <si>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</si>
  <si>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</si>
  <si>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</si>
  <si>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</si>
  <si>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</si>
  <si>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</si>
  <si>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</si>
  <si>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</si>
  <si>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</si>
  <si>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</si>
  <si>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</si>
  <si>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</si>
  <si>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</si>
  <si>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</si>
  <si>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</si>
  <si>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</si>
  <si>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</si>
  <si>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</si>
  <si>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</si>
  <si>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</si>
  <si>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</si>
  <si>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</si>
  <si>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</si>
  <si>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</si>
  <si>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</si>
  <si>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</si>
  <si>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</si>
  <si>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</si>
  <si>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</si>
  <si>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</si>
  <si>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</si>
  <si>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</si>
  <si>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</si>
  <si>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</si>
  <si>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</si>
  <si>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</si>
  <si>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</si>
  <si>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</si>
  <si>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</si>
  <si>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</si>
  <si>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</si>
  <si>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</si>
  <si>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</si>
  <si>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</si>
  <si>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</si>
  <si>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</si>
  <si>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</si>
  <si>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</si>
  <si>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</si>
  <si>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</si>
  <si>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</si>
  <si>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</si>
  <si>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</si>
  <si>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</si>
  <si>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</si>
  <si>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</si>
  <si>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</si>
  <si>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</si>
  <si>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</si>
  <si>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</si>
  <si>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</si>
  <si>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</si>
  <si>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</si>
  <si>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</si>
  <si>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</si>
  <si>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</si>
  <si>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</si>
  <si>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</si>
  <si>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</si>
  <si>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</si>
  <si>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</si>
  <si>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</si>
  <si>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</si>
  <si>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</si>
  <si>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</si>
  <si>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</si>
  <si>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</si>
  <si>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</si>
  <si>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</si>
  <si>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</si>
  <si>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</si>
  <si>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</si>
  <si>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</si>
  <si>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</si>
  <si>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</si>
  <si>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</si>
  <si>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</si>
  <si>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</si>
  <si>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</si>
  <si>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</si>
  <si>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</si>
  <si>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</si>
  <si>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</si>
  <si>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</si>
  <si>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</si>
  <si>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</si>
  <si>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</si>
  <si>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</si>
  <si>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</si>
  <si>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</si>
  <si>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</si>
  <si>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</si>
  <si>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</si>
  <si>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</si>
  <si>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</si>
  <si>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</si>
  <si>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</si>
  <si>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</si>
  <si>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</si>
  <si>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</si>
  <si>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</si>
  <si>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</si>
  <si>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</si>
  <si>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</si>
  <si>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</si>
  <si>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</si>
  <si>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</si>
  <si>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</si>
  <si>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</si>
  <si>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</si>
  <si>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</si>
  <si>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</si>
  <si>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</si>
  <si>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</si>
  <si>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</si>
  <si>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</si>
  <si>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</si>
  <si>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</si>
  <si>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</si>
  <si>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</si>
  <si>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</si>
  <si>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</si>
  <si>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</si>
  <si>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</si>
  <si>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</si>
  <si>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</si>
  <si>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</si>
  <si>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</si>
  <si>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</si>
  <si>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</si>
  <si>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</si>
  <si>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</si>
  <si>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</si>
  <si>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</si>
  <si>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</si>
  <si>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</si>
  <si>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</si>
  <si>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</si>
  <si>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</si>
  <si>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</si>
  <si>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</si>
  <si>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</si>
  <si>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</si>
  <si>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</si>
  <si>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</si>
  <si>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</si>
  <si>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</si>
  <si>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</si>
  <si>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</si>
  <si>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</si>
  <si>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</si>
  <si>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</si>
  <si>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</si>
  <si>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</si>
  <si>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</si>
  <si>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</si>
  <si>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</si>
  <si>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</si>
  <si>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</si>
  <si>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</si>
  <si>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</si>
  <si>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</si>
  <si>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</si>
  <si>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</si>
  <si>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</si>
  <si>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</si>
  <si>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</si>
  <si>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</si>
  <si>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</si>
  <si>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</si>
  <si>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</si>
  <si>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</si>
  <si>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</si>
  <si>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</si>
  <si>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</si>
  <si>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</si>
  <si>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</si>
  <si>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</si>
  <si>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</si>
  <si>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</si>
  <si>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</si>
  <si>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</si>
  <si>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</si>
  <si>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</si>
  <si>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</si>
  <si>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</si>
  <si>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</si>
  <si>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</si>
  <si>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</si>
  <si>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</si>
  <si>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</si>
  <si>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</si>
  <si>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</si>
  <si>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</si>
  <si>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</si>
  <si>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</si>
  <si>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</si>
  <si>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</si>
  <si>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</si>
  <si>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</si>
  <si>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</si>
  <si>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</si>
  <si>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</si>
  <si>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</si>
  <si>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</si>
  <si>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</si>
  <si>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</si>
  <si>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</si>
  <si>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</si>
  <si>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</si>
  <si>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</si>
  <si>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</si>
  <si>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</si>
  <si>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</si>
  <si>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</si>
  <si>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</si>
  <si>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</si>
  <si>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</si>
  <si>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</si>
  <si>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</si>
  <si>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</si>
  <si>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</si>
  <si>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</si>
  <si>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</si>
  <si>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</si>
  <si>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</si>
  <si>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</si>
  <si>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</si>
  <si>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</si>
  <si>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</si>
  <si>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</si>
  <si>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</si>
  <si>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</si>
  <si>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</si>
  <si>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</si>
  <si>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</si>
  <si>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</si>
  <si>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</si>
  <si>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</si>
  <si>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</si>
  <si>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</si>
  <si>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</si>
  <si>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</si>
  <si>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</si>
  <si>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</si>
  <si>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</si>
  <si>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</si>
  <si>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</si>
  <si>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</si>
  <si>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</si>
  <si>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</si>
  <si>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</si>
  <si>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</si>
  <si>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</si>
  <si>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</si>
  <si>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</si>
  <si>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</si>
  <si>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</si>
  <si>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</si>
  <si>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</si>
  <si>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</si>
  <si>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</si>
  <si>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</si>
  <si>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</si>
  <si>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</si>
  <si>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</si>
  <si>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</si>
  <si>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</si>
  <si>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</si>
  <si>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</si>
  <si>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</si>
  <si>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</si>
  <si>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</si>
  <si>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</si>
  <si>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</si>
  <si>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</si>
  <si>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</si>
  <si>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</si>
  <si>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</si>
  <si>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</si>
  <si>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</si>
  <si>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</si>
  <si>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</si>
  <si>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</si>
  <si>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</si>
  <si>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</si>
  <si>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</si>
  <si>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</si>
  <si>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</si>
  <si>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</si>
  <si>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</si>
  <si>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</si>
  <si>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</si>
  <si>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</si>
  <si>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</si>
  <si>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</si>
  <si>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</si>
  <si>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</si>
  <si>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</si>
  <si>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</si>
  <si>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</si>
  <si>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</si>
  <si>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</si>
  <si>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</si>
  <si>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</si>
  <si>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</si>
  <si>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</si>
  <si>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</si>
  <si>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</si>
  <si>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</si>
  <si>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</si>
  <si>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</si>
  <si>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</si>
  <si>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</si>
  <si>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</si>
  <si>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</si>
  <si>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</si>
  <si>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</si>
  <si>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</si>
  <si>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</si>
  <si>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</si>
  <si>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</si>
  <si>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</si>
  <si>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</si>
  <si>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</si>
  <si>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</si>
  <si>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</si>
  <si>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</si>
  <si>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</si>
  <si>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</si>
  <si>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</si>
  <si>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</si>
  <si>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</si>
  <si>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</si>
  <si>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</si>
  <si>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</si>
  <si>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</si>
  <si>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</si>
  <si>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</si>
  <si>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</si>
  <si>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</si>
  <si>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</si>
  <si>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</si>
  <si>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</si>
  <si>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</si>
  <si>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</si>
  <si>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</si>
  <si>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</si>
  <si>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</si>
  <si>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</si>
  <si>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</si>
  <si>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</si>
  <si>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</si>
  <si>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</si>
  <si>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</si>
  <si>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</si>
  <si>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</si>
  <si>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</si>
  <si>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</si>
  <si>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</si>
  <si>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</si>
  <si>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</si>
  <si>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</si>
  <si>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</si>
  <si>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</si>
  <si>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</si>
  <si>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</si>
  <si>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</si>
  <si>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</si>
  <si>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</si>
  <si>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</si>
  <si>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</si>
  <si>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</si>
  <si>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</si>
  <si>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</si>
  <si>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</si>
  <si>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</si>
  <si>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</si>
  <si>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</si>
  <si>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</si>
  <si>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</si>
  <si>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</si>
  <si>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</si>
  <si>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</si>
  <si>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</si>
  <si>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</si>
  <si>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</si>
  <si>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</si>
  <si>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</si>
  <si>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</si>
  <si>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</si>
  <si>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</si>
  <si>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</si>
  <si>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</si>
  <si>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</si>
  <si>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</si>
  <si>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</si>
  <si>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</si>
  <si>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</si>
  <si>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</si>
  <si>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</si>
  <si>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</si>
  <si>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</si>
  <si>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</si>
  <si>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</si>
  <si>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</si>
  <si>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</si>
  <si>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</si>
  <si>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</si>
  <si>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</si>
  <si>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</si>
  <si>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</si>
  <si>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</si>
  <si>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</si>
  <si>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</si>
  <si>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</si>
  <si>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</si>
  <si>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</si>
  <si>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</si>
  <si>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</si>
  <si>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</si>
  <si>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</si>
  <si>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</si>
  <si>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</si>
  <si>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</si>
  <si>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</si>
  <si>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</si>
  <si>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</si>
  <si>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</si>
  <si>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</si>
  <si>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</si>
  <si>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</si>
  <si>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</si>
  <si>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</si>
  <si>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</si>
  <si>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</si>
  <si>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</si>
  <si>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</si>
  <si>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</si>
  <si>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</si>
  <si>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</si>
  <si>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</si>
  <si>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</si>
  <si>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</si>
  <si>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</si>
  <si>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</si>
  <si>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</si>
  <si>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</si>
  <si>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</si>
  <si>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</si>
  <si>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</si>
  <si>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</si>
  <si>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</si>
  <si>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</si>
  <si>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</si>
  <si>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</si>
  <si>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</si>
  <si>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</si>
  <si>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</si>
  <si>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</si>
  <si>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</si>
  <si>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</si>
  <si>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</si>
  <si>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</si>
  <si>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</si>
  <si>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</si>
  <si>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</si>
  <si>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</si>
  <si>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</si>
  <si>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</si>
  <si>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</si>
  <si>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</si>
  <si>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</si>
  <si>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</si>
  <si>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</si>
  <si>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</si>
  <si>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</si>
  <si>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</si>
  <si>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</si>
  <si>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</si>
  <si>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</si>
  <si>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</si>
  <si>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</si>
  <si>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</si>
  <si>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</si>
  <si>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</si>
  <si>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</si>
  <si>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</si>
  <si>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</si>
  <si>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</si>
  <si>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</si>
  <si>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</si>
  <si>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</si>
  <si>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</si>
  <si>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</si>
  <si>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</si>
  <si>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</si>
  <si>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</si>
  <si>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</si>
  <si>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</si>
  <si>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</si>
  <si>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</si>
  <si>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</si>
  <si>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</si>
  <si>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</si>
  <si>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</si>
  <si>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</si>
  <si>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</si>
  <si>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</si>
  <si>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</si>
  <si>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</si>
  <si>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</si>
  <si>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</si>
  <si>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</si>
  <si>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</si>
  <si>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</si>
  <si>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</si>
  <si>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</si>
  <si>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</si>
  <si>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</si>
  <si>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</si>
  <si>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</si>
  <si>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</si>
  <si>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</si>
  <si>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</si>
  <si>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</si>
  <si>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</si>
  <si>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</si>
  <si>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</si>
  <si>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</si>
  <si>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</si>
  <si>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</si>
  <si>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</si>
  <si>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</si>
  <si>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</si>
  <si>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</si>
  <si>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</si>
  <si>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</si>
  <si>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</si>
  <si>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</si>
  <si>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</si>
  <si>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</si>
  <si>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</si>
  <si>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</si>
  <si>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</si>
  <si>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</si>
  <si>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</si>
  <si>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</si>
  <si>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</si>
  <si>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</si>
  <si>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</si>
  <si>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</si>
  <si>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</si>
  <si>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</si>
  <si>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</si>
  <si>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</si>
  <si>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</si>
  <si>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</si>
  <si>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</si>
  <si>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</si>
  <si>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</si>
  <si>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</si>
  <si>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</si>
  <si>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</si>
  <si>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</si>
  <si>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</si>
  <si>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</si>
  <si>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</si>
  <si>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</si>
  <si>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</si>
  <si>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</si>
  <si>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</si>
  <si>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</si>
  <si>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</si>
  <si>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</si>
  <si>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</si>
  <si>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</si>
  <si>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</si>
  <si>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</si>
  <si>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</si>
  <si>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</si>
  <si>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</si>
  <si>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</si>
  <si>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</si>
  <si>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</si>
  <si>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</si>
  <si>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</si>
  <si>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</si>
  <si>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</si>
  <si>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</si>
  <si>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</si>
  <si>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</si>
  <si>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</si>
  <si>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</si>
  <si>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</si>
  <si>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</si>
  <si>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</si>
  <si>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</si>
  <si>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</si>
  <si>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</si>
  <si>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</si>
  <si>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</si>
  <si>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</si>
  <si>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</si>
  <si>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</si>
  <si>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</si>
  <si>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</si>
  <si>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</si>
  <si>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</si>
  <si>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</si>
  <si>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</si>
  <si>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</si>
  <si>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</si>
  <si>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</si>
  <si>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</si>
  <si>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</si>
  <si>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</si>
  <si>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</si>
  <si>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</si>
  <si>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</si>
  <si>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</si>
  <si>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</si>
  <si>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</si>
  <si>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</si>
  <si>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</si>
  <si>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</si>
  <si>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</si>
  <si>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</si>
  <si>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</si>
  <si>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</si>
  <si>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</si>
  <si>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</si>
  <si>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</si>
  <si>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</si>
  <si>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</si>
  <si>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</si>
  <si>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</si>
  <si>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</si>
  <si>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</si>
  <si>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</si>
  <si>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</si>
  <si>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</si>
  <si>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</si>
  <si>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</si>
  <si>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</si>
  <si>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</si>
  <si>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</si>
  <si>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</si>
  <si>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</si>
  <si>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</si>
  <si>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</si>
  <si>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</si>
  <si>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</si>
  <si>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</si>
  <si>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</si>
  <si>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</si>
  <si>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</si>
  <si>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</si>
  <si>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</si>
  <si>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</si>
  <si>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</si>
  <si>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</si>
  <si>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</si>
  <si>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</si>
  <si>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</si>
  <si>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</si>
  <si>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</si>
  <si>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</si>
  <si>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</si>
  <si>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</si>
  <si>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</si>
  <si>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</si>
  <si>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</si>
  <si>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</si>
  <si>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</si>
  <si>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</si>
  <si>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</si>
  <si>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</si>
  <si>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</si>
  <si>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</si>
  <si>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</si>
  <si>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</si>
  <si>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</si>
  <si>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</si>
  <si>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</si>
  <si>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</si>
  <si>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</si>
  <si>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</si>
  <si>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</si>
  <si>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</si>
  <si>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</si>
  <si>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</si>
  <si>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</si>
  <si>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</si>
  <si>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</si>
  <si>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</si>
  <si>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</si>
  <si>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</si>
  <si>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</si>
  <si>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</si>
  <si>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</si>
  <si>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</si>
  <si>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</si>
  <si>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</si>
  <si>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</si>
  <si>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</si>
  <si>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</si>
  <si>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</si>
  <si>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</si>
  <si>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</si>
  <si>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</si>
  <si>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</si>
  <si>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</si>
  <si>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</si>
  <si>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</si>
  <si>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</si>
  <si>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</si>
  <si>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</si>
  <si>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</si>
  <si>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</si>
  <si>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</si>
  <si>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</si>
  <si>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</si>
  <si>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</si>
  <si>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</si>
  <si>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</si>
  <si>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</si>
  <si>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</si>
  <si>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</si>
  <si>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</si>
  <si>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</si>
  <si>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</si>
  <si>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</si>
  <si>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</si>
  <si>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</si>
  <si>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</si>
  <si>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</si>
  <si>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</si>
  <si>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</si>
  <si>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</si>
  <si>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</si>
  <si>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</si>
  <si>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</si>
  <si>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</si>
  <si>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</si>
  <si>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</si>
  <si>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</si>
  <si>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</si>
  <si>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</si>
  <si>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</si>
  <si>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</si>
  <si>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</si>
  <si>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</si>
  <si>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</si>
  <si>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</si>
  <si>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</si>
  <si>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</si>
  <si>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</si>
  <si>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</si>
  <si>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</si>
  <si>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</si>
  <si>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</si>
  <si>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</si>
  <si>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</si>
  <si>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</si>
  <si>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</si>
  <si>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</si>
  <si>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</si>
  <si>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</si>
  <si>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</si>
  <si>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</si>
  <si>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</si>
  <si>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</si>
  <si>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</si>
  <si>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</si>
  <si>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</si>
  <si>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</si>
  <si>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</si>
  <si>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</si>
  <si>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</si>
  <si>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</si>
  <si>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</si>
  <si>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</si>
  <si>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</si>
  <si>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</si>
  <si>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</si>
  <si>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</si>
  <si>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</si>
  <si>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</si>
  <si>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</si>
  <si>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</si>
  <si>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</si>
  <si>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</si>
  <si>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</si>
  <si>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</si>
  <si>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</si>
  <si>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</si>
  <si>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</si>
  <si>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</si>
  <si>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</si>
  <si>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</si>
  <si>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</si>
  <si>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</si>
  <si>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</si>
  <si>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</si>
  <si>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</si>
  <si>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</si>
  <si>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</si>
  <si>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</si>
  <si>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</si>
  <si>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</si>
  <si>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</si>
  <si>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</si>
  <si>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</si>
  <si>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</si>
  <si>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</si>
  <si>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</si>
  <si>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</si>
  <si>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</si>
  <si>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</si>
  <si>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</si>
  <si>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</si>
  <si>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</si>
  <si>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</si>
  <si>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</si>
  <si>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</si>
  <si>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</si>
  <si>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</si>
  <si>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</si>
  <si>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</si>
  <si>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</si>
  <si>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</si>
  <si>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</si>
  <si>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</si>
  <si>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</si>
  <si>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</si>
  <si>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</si>
  <si>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</si>
  <si>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</si>
  <si>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</si>
  <si>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</si>
  <si>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</si>
  <si>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</si>
  <si>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</si>
  <si>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</si>
  <si>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</si>
  <si>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</si>
  <si>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</si>
  <si>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</si>
  <si>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</si>
  <si>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</si>
  <si>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</si>
  <si>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</si>
  <si>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</si>
  <si>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</si>
  <si>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</si>
  <si>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</si>
  <si>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</si>
  <si>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</si>
  <si>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</si>
  <si>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</si>
  <si>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</si>
  <si>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</si>
  <si>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</si>
  <si>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</si>
  <si>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</si>
  <si>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</si>
  <si>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</si>
  <si>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</si>
  <si>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</si>
  <si>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</si>
  <si>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</si>
  <si>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</si>
  <si>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</si>
  <si>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</si>
  <si>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</si>
  <si>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</si>
  <si>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</si>
  <si>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</si>
  <si>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</si>
  <si>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</si>
  <si>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</si>
  <si>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</si>
  <si>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</si>
  <si>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</si>
  <si>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</si>
  <si>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</si>
  <si>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</si>
  <si>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</si>
  <si>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</si>
  <si>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</si>
  <si>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</si>
  <si>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</si>
  <si>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</si>
  <si>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</si>
  <si>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</si>
  <si>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</si>
  <si>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</si>
  <si>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</si>
  <si>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</si>
  <si>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</si>
  <si>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</si>
  <si>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</si>
  <si>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</si>
  <si>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</si>
  <si>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</si>
  <si>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</si>
  <si>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</si>
  <si>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</si>
  <si>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</si>
  <si>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</si>
  <si>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</si>
  <si>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</si>
  <si>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</si>
  <si>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</si>
  <si>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</si>
  <si>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</si>
  <si>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</si>
  <si>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</si>
  <si>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</si>
  <si>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</si>
  <si>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</si>
  <si>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</si>
  <si>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</si>
  <si>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</si>
  <si>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</si>
  <si>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</si>
  <si>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</si>
  <si>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</si>
  <si>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</si>
  <si>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</si>
  <si>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</si>
  <si>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</si>
  <si>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</si>
  <si>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</si>
  <si>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</si>
  <si>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</si>
  <si>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</si>
  <si>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</si>
  <si>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</si>
  <si>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</si>
  <si>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</si>
  <si>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</si>
  <si>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</si>
  <si>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</si>
  <si>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</si>
  <si>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</si>
  <si>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</si>
  <si>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</si>
  <si>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</si>
  <si>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</si>
  <si>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</si>
  <si>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</si>
  <si>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</si>
  <si>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</si>
  <si>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</si>
  <si>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</si>
  <si>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</si>
  <si>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</si>
  <si>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</si>
  <si>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</si>
  <si>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</si>
  <si>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</si>
  <si>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</si>
  <si>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</si>
  <si>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</si>
  <si>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</si>
  <si>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</si>
  <si>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</si>
  <si>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</si>
  <si>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</si>
  <si>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</si>
  <si>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</si>
  <si>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</si>
  <si>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</si>
  <si>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</si>
  <si>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</si>
  <si>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</si>
  <si>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</si>
  <si>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</si>
  <si>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</si>
  <si>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</si>
  <si>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</si>
  <si>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</si>
  <si>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</si>
  <si>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</si>
  <si>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</si>
  <si>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</si>
  <si>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</si>
  <si>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</si>
  <si>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</si>
  <si>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</si>
  <si>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</si>
  <si>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</si>
  <si>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</si>
  <si>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</si>
  <si>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</si>
  <si>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</si>
  <si>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</si>
  <si>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</si>
  <si>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</si>
  <si>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</si>
  <si>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</si>
  <si>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</si>
  <si>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</si>
  <si>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</si>
  <si>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</si>
  <si>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</si>
  <si>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</si>
  <si>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</si>
  <si>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</si>
  <si>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</si>
  <si>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</si>
  <si>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</si>
  <si>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</si>
  <si>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</si>
  <si>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</si>
  <si>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</si>
  <si>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</si>
  <si>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</si>
  <si>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</si>
  <si>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</si>
  <si>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</si>
  <si>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</si>
  <si>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</si>
  <si>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</si>
  <si>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</si>
  <si>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</si>
  <si>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</si>
  <si>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</si>
  <si>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</si>
  <si>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</si>
  <si>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</si>
  <si>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</si>
  <si>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</si>
  <si>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</si>
  <si>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</si>
  <si>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</si>
  <si>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</si>
  <si>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</si>
  <si>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</si>
  <si>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</si>
  <si>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</si>
  <si>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</si>
  <si>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</si>
  <si>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</si>
  <si>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</si>
  <si>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</si>
  <si>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</si>
  <si>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</si>
  <si>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</si>
  <si>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</si>
  <si>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</si>
  <si>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</si>
  <si>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</si>
  <si>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</si>
  <si>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</si>
  <si>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</si>
  <si>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</si>
  <si>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</si>
  <si>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</si>
  <si>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</si>
  <si>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</si>
  <si>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</si>
  <si>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</si>
  <si>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</si>
  <si>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</si>
  <si>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</si>
  <si>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</si>
  <si>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</si>
  <si>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</si>
  <si>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</si>
  <si>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</si>
  <si>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</si>
  <si>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</si>
  <si>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</si>
  <si>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</si>
  <si>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</si>
  <si>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</si>
  <si>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</si>
  <si>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</si>
  <si>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</si>
  <si>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</si>
  <si>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</si>
  <si>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</si>
  <si>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</si>
  <si>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</si>
  <si>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</si>
  <si>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</si>
  <si>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</si>
  <si>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</si>
  <si>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</si>
  <si>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</si>
  <si>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</si>
  <si>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</si>
  <si>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</si>
  <si>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</si>
  <si>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</si>
  <si>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</si>
  <si>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</si>
  <si>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</si>
  <si>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</si>
  <si>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</si>
  <si>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</si>
  <si>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</si>
  <si>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</si>
  <si>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</si>
  <si>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</si>
  <si>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</si>
  <si>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</si>
  <si>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</si>
  <si>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</si>
  <si>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</si>
  <si>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</si>
  <si>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</si>
  <si>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</si>
  <si>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</si>
  <si>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</si>
  <si>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</si>
  <si>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</si>
  <si>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</si>
  <si>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</si>
  <si>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</si>
  <si>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</si>
  <si>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</si>
  <si>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</si>
  <si>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</si>
  <si>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</si>
  <si>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</si>
  <si>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</si>
  <si>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</si>
  <si>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</si>
  <si>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</si>
  <si>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</si>
  <si>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</si>
  <si>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</si>
  <si>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</si>
  <si>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</si>
  <si>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</si>
  <si>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</si>
  <si>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</si>
  <si>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</si>
  <si>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</si>
  <si>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</si>
  <si>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</si>
  <si>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</si>
  <si>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</si>
  <si>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</si>
  <si>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</si>
  <si>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</si>
  <si>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</si>
  <si>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</si>
  <si>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</si>
  <si>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</si>
  <si>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</si>
  <si>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</si>
  <si>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</si>
  <si>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</si>
  <si>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</si>
  <si>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</si>
  <si>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</si>
  <si>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</si>
  <si>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</si>
  <si>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</si>
  <si>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</si>
  <si>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</si>
  <si>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</si>
  <si>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</si>
  <si>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</si>
  <si>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</si>
  <si>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</si>
  <si>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</si>
  <si>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</si>
  <si>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</si>
  <si>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</si>
  <si>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</si>
  <si>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</si>
  <si>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</si>
  <si>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</si>
  <si>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</si>
  <si>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</si>
  <si>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</si>
  <si>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</si>
  <si>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</si>
  <si>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</si>
  <si>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</si>
  <si>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</si>
  <si>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</si>
  <si>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</si>
  <si>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</si>
  <si>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</si>
  <si>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</si>
  <si>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</si>
  <si>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</si>
  <si>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</si>
  <si>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</si>
  <si>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</si>
  <si>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</si>
  <si>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</si>
  <si>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</si>
  <si>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</si>
  <si>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</si>
  <si>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</si>
  <si>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</si>
  <si>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</si>
  <si>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</si>
  <si>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</si>
  <si>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</si>
  <si>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</si>
  <si>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</si>
  <si>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</si>
  <si>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</si>
  <si>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</si>
  <si>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</si>
  <si>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</si>
  <si>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</si>
  <si>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</si>
  <si>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</si>
  <si>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</si>
  <si>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</si>
  <si>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</si>
  <si>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</si>
  <si>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</si>
  <si>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</si>
  <si>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</si>
  <si>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</si>
  <si>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</si>
  <si>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</si>
  <si>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</si>
  <si>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</si>
  <si>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</si>
  <si>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</si>
  <si>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</si>
  <si>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</si>
  <si>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</si>
  <si>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</si>
  <si>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</si>
  <si>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</si>
  <si>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</si>
  <si>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</si>
  <si>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</si>
  <si>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</si>
  <si>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</si>
  <si>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</si>
  <si>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</si>
  <si>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</si>
  <si>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</si>
  <si>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</si>
  <si>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</si>
  <si>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</si>
  <si>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</si>
  <si>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</si>
  <si>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</si>
  <si>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</si>
  <si>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</si>
  <si>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</si>
  <si>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</si>
  <si>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</si>
  <si>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</si>
  <si>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</si>
  <si>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</si>
  <si>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</si>
  <si>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</si>
  <si>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</si>
  <si>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</si>
  <si>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</si>
  <si>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</si>
  <si>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</si>
  <si>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</si>
  <si>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</si>
  <si>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</si>
  <si>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</si>
  <si>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</si>
  <si>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</si>
  <si>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</si>
  <si>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</si>
  <si>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</si>
  <si>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</si>
  <si>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</si>
  <si>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</si>
  <si>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</si>
  <si>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</si>
  <si>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</si>
  <si>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</si>
  <si>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</si>
  <si>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</si>
  <si>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</si>
  <si>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</si>
  <si>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</si>
  <si>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</si>
  <si>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</si>
  <si>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</si>
  <si>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</si>
  <si>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</si>
  <si>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</si>
  <si>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</si>
  <si>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</si>
  <si>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</si>
  <si>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</si>
  <si>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</si>
  <si>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</si>
  <si>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</si>
  <si>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</si>
  <si>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</si>
  <si>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</si>
  <si>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</si>
  <si>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</si>
  <si>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</si>
  <si>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</si>
  <si>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</si>
  <si>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</si>
  <si>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</si>
  <si>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</si>
  <si>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</si>
  <si>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</si>
  <si>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</si>
  <si>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</si>
  <si>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</si>
  <si>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</si>
  <si>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</si>
  <si>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</si>
  <si>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</si>
  <si>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</si>
  <si>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</si>
  <si>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</si>
  <si>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</si>
  <si>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</si>
  <si>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</si>
  <si>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</si>
  <si>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</si>
  <si>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</si>
  <si>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</si>
  <si>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</si>
  <si>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</si>
  <si>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</si>
  <si>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</si>
  <si>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</si>
  <si>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</si>
  <si>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</si>
  <si>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</si>
  <si>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</si>
  <si>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</si>
  <si>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</si>
  <si>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</si>
  <si>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</si>
  <si>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</si>
  <si>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</si>
  <si>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</si>
  <si>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</si>
  <si>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</si>
  <si>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</si>
  <si>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</si>
  <si>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</si>
  <si>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</si>
  <si>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</si>
  <si>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</si>
  <si>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</si>
  <si>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</si>
  <si>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</si>
  <si>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</si>
  <si>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</si>
  <si>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</si>
  <si>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</si>
  <si>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</si>
  <si>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</si>
  <si>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</si>
  <si>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</si>
  <si>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</si>
  <si>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</si>
  <si>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</si>
  <si>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</si>
  <si>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</si>
  <si>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</si>
  <si>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</si>
  <si>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</si>
  <si>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</si>
  <si>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</si>
  <si>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</si>
  <si>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</si>
  <si>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</si>
  <si>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</si>
  <si>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</si>
  <si>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</si>
  <si>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</si>
  <si>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</si>
  <si>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</si>
  <si>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</si>
  <si>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</si>
  <si>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</si>
  <si>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</si>
  <si>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</si>
  <si>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</si>
  <si>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</si>
  <si>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</si>
  <si>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</si>
  <si>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</si>
  <si>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</si>
  <si>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</si>
  <si>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</si>
  <si>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</si>
  <si>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</si>
  <si>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</si>
  <si>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</si>
  <si>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</si>
  <si>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</si>
  <si>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</si>
  <si>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</si>
  <si>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</si>
  <si>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</si>
  <si>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</si>
  <si>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</si>
  <si>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</si>
  <si>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</si>
  <si>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</si>
  <si>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</si>
  <si>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</si>
  <si>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</si>
  <si>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</si>
  <si>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</si>
  <si>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</si>
  <si>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</si>
  <si>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</si>
  <si>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</si>
  <si>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</si>
  <si>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</si>
  <si>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</si>
  <si>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</si>
  <si>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</si>
  <si>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</si>
  <si>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</si>
  <si>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</si>
  <si>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</si>
  <si>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</si>
  <si>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</si>
  <si>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</si>
  <si>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</si>
  <si>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</si>
  <si>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</si>
  <si>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</si>
  <si>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</si>
  <si>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</si>
  <si>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</si>
  <si>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</si>
  <si>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</si>
  <si>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</si>
  <si>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</si>
  <si>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</si>
  <si>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</si>
  <si>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</si>
  <si>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</si>
  <si>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</si>
  <si>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</si>
  <si>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</si>
  <si>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</si>
  <si>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</si>
  <si>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</si>
  <si>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</si>
  <si>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</si>
  <si>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</si>
  <si>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</si>
  <si>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</si>
  <si>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</si>
  <si>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</si>
  <si>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</si>
  <si>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</si>
  <si>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</si>
  <si>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</si>
  <si>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</si>
  <si>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</si>
  <si>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</si>
  <si>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</si>
  <si>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</si>
  <si>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</si>
  <si>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</si>
  <si>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</si>
  <si>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</si>
  <si>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</si>
  <si>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</si>
  <si>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</si>
  <si>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</si>
  <si>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</si>
  <si>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</si>
  <si>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</si>
  <si>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</si>
  <si>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</si>
  <si>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</si>
  <si>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</si>
  <si>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</si>
  <si>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</si>
  <si>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</si>
  <si>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</si>
  <si>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</si>
  <si>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</si>
  <si>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</si>
  <si>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</si>
  <si>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</si>
  <si>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</si>
  <si>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</si>
  <si>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</si>
  <si>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</si>
  <si>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</si>
  <si>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</si>
  <si>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</si>
  <si>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</si>
  <si>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</si>
  <si>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</si>
  <si>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</si>
  <si>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</si>
  <si>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</si>
  <si>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</si>
  <si>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</si>
  <si>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</si>
  <si>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</si>
  <si>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</si>
  <si>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</si>
  <si>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</si>
  <si>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</si>
  <si>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</si>
  <si>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</si>
  <si>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</si>
  <si>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</si>
  <si>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</si>
  <si>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</si>
  <si>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</si>
  <si>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</si>
  <si>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</si>
  <si>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</si>
  <si>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</si>
  <si>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</si>
  <si>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</si>
  <si>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</si>
  <si>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</si>
  <si>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</si>
  <si>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</si>
  <si>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</si>
  <si>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</si>
  <si>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</si>
  <si>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</si>
  <si>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</si>
  <si>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</si>
  <si>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</si>
  <si>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</si>
  <si>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</si>
  <si>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</si>
  <si>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</si>
  <si>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</si>
  <si>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</si>
  <si>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</si>
  <si>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</si>
  <si>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</si>
  <si>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</si>
  <si>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</si>
  <si>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</si>
  <si>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</si>
  <si>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</si>
  <si>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</si>
  <si>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</si>
  <si>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</si>
  <si>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</si>
  <si>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</si>
  <si>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</si>
  <si>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</si>
  <si>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</si>
  <si>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</si>
  <si>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</si>
  <si>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</si>
  <si>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</si>
  <si>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</si>
  <si>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</si>
  <si>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</si>
  <si>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</si>
  <si>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</si>
  <si>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</si>
  <si>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</si>
  <si>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</si>
  <si>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</si>
  <si>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</si>
  <si>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</si>
  <si>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</si>
  <si>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</si>
  <si>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</si>
  <si>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</si>
  <si>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</si>
  <si>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</si>
  <si>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</si>
  <si>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</si>
  <si>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</si>
  <si>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</si>
  <si>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</si>
  <si>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</si>
  <si>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</si>
  <si>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</si>
  <si>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</si>
  <si>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</si>
  <si>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</si>
  <si>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</si>
  <si>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</si>
  <si>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</si>
  <si>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</si>
  <si>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</si>
  <si>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</si>
  <si>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</si>
  <si>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</si>
  <si>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</si>
  <si>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</si>
  <si>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</si>
  <si>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</si>
  <si>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</si>
  <si>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</si>
  <si>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</si>
  <si>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</si>
  <si>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</si>
  <si>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</si>
  <si>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</si>
  <si>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</si>
  <si>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</si>
  <si>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</si>
  <si>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</si>
  <si>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</si>
  <si>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</si>
  <si>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</si>
  <si>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</si>
  <si>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</si>
  <si>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</si>
  <si>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</si>
  <si>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</si>
  <si>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</si>
  <si>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</si>
  <si>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</si>
  <si>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</si>
  <si>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</si>
  <si>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</si>
  <si>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</si>
  <si>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</si>
  <si>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</si>
  <si>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</si>
  <si>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</si>
  <si>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</si>
  <si>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</si>
  <si>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</si>
  <si>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</si>
  <si>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</si>
  <si>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</si>
  <si>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</si>
  <si>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</si>
  <si>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</si>
  <si>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</si>
  <si>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</si>
  <si>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</si>
  <si>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</si>
  <si>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</si>
  <si>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</si>
  <si>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</si>
  <si>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</si>
  <si>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</si>
  <si>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</si>
  <si>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</si>
  <si>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</si>
  <si>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</si>
  <si>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</si>
  <si>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</si>
  <si>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</si>
  <si>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</si>
  <si>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</si>
  <si>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</si>
  <si>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</si>
  <si>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</si>
  <si>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</si>
  <si>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</si>
  <si>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</si>
  <si>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</si>
  <si>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</si>
  <si>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</si>
  <si>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</si>
  <si>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</si>
  <si>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</si>
  <si>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</si>
  <si>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</si>
  <si>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</si>
  <si>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</si>
  <si>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</si>
  <si>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</si>
  <si>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</si>
  <si>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</si>
  <si>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</si>
  <si>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</si>
  <si>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</si>
  <si>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</si>
  <si>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</si>
  <si>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</si>
  <si>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</si>
  <si>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</si>
  <si>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</si>
  <si>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</si>
  <si>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</si>
  <si>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</si>
  <si>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</si>
  <si>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</si>
  <si>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</si>
  <si>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</si>
  <si>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</si>
  <si>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</si>
  <si>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</si>
  <si>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</si>
  <si>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</si>
  <si>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</si>
  <si>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</si>
  <si>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</si>
  <si>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</si>
  <si>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</si>
  <si>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</si>
  <si>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</si>
  <si>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</si>
  <si>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</si>
  <si>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</si>
  <si>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</si>
  <si>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</si>
  <si>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</si>
  <si>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</si>
  <si>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</si>
  <si>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</si>
  <si>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</si>
  <si>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</si>
  <si>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</si>
  <si>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</si>
  <si>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</si>
  <si>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</si>
  <si>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</si>
  <si>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</si>
  <si>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</si>
  <si>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</si>
  <si>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</si>
  <si>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</si>
  <si>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</si>
  <si>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</si>
  <si>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</si>
  <si>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</si>
  <si>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</si>
  <si>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</si>
  <si>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</si>
  <si>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</si>
  <si>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</si>
  <si>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</si>
  <si>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</si>
  <si>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</si>
  <si>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</si>
  <si>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</si>
  <si>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</si>
  <si>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</si>
  <si>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</si>
  <si>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</si>
  <si>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</si>
  <si>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</si>
  <si>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</si>
  <si>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</si>
  <si>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</si>
  <si>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</si>
  <si>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</si>
  <si>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</si>
  <si>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</si>
  <si>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</si>
  <si>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</si>
  <si>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</si>
  <si>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</si>
  <si>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</si>
  <si>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</si>
  <si>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</si>
  <si>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</si>
  <si>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</si>
  <si>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</si>
  <si>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</si>
  <si>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</si>
  <si>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</si>
  <si>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</si>
  <si>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</si>
  <si>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</si>
  <si>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</si>
  <si>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</si>
  <si>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</si>
  <si>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</si>
  <si>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</si>
  <si>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</si>
  <si>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</si>
  <si>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</si>
  <si>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</si>
  <si>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</si>
  <si>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</si>
  <si>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</si>
  <si>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</si>
  <si>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</si>
  <si>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</si>
  <si>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</si>
  <si>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</si>
  <si>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</si>
  <si>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</si>
  <si>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</si>
  <si>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</si>
  <si>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</si>
  <si>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</si>
  <si>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</si>
  <si>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</si>
  <si>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</si>
  <si>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</si>
  <si>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</si>
  <si>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</si>
  <si>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</si>
  <si>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</si>
  <si>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</si>
  <si>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</si>
  <si>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</si>
  <si>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</si>
  <si>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</si>
  <si>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</si>
  <si>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</si>
  <si>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</si>
  <si>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</si>
  <si>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</si>
  <si>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</si>
  <si>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</si>
  <si>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</si>
  <si>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</si>
  <si>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</si>
  <si>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</si>
  <si>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</si>
  <si>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</si>
  <si>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</si>
  <si>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</si>
  <si>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</si>
  <si>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</si>
  <si>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</si>
  <si>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</si>
  <si>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</si>
  <si>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</si>
  <si>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</si>
  <si>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</si>
  <si>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</si>
  <si>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</si>
  <si>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</si>
  <si>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</si>
  <si>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</si>
  <si>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</si>
  <si>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</si>
  <si>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</si>
  <si>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</si>
  <si>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</si>
  <si>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</si>
  <si>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</si>
  <si>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</si>
  <si>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</si>
  <si>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</si>
  <si>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</si>
  <si>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</si>
  <si>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</si>
  <si>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</si>
  <si>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</si>
  <si>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</si>
  <si>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</si>
  <si>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</si>
  <si>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</si>
  <si>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</si>
  <si>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</si>
  <si>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</si>
  <si>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</si>
  <si>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</si>
  <si>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</si>
  <si>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</si>
  <si>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</si>
  <si>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</si>
  <si>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</si>
  <si>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</si>
  <si>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</si>
  <si>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</si>
  <si>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</si>
  <si>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</si>
  <si>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</si>
  <si>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</si>
  <si>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</si>
  <si>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</si>
  <si>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</si>
  <si>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</si>
  <si>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</si>
  <si>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</si>
  <si>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</si>
  <si>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</si>
  <si>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</si>
  <si>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</si>
  <si>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</si>
  <si>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</si>
  <si>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</si>
  <si>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</si>
  <si>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</si>
  <si>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</si>
  <si>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</si>
  <si>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</si>
  <si>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</si>
  <si>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</si>
  <si>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</si>
  <si>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</si>
  <si>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</si>
  <si>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</si>
  <si>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</si>
  <si>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</si>
  <si>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</si>
  <si>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</si>
  <si>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</si>
  <si>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</si>
  <si>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</si>
  <si>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</si>
  <si>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</si>
  <si>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</si>
  <si>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</si>
  <si>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</si>
  <si>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</si>
  <si>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</si>
  <si>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</si>
  <si>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</si>
  <si>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</si>
  <si>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</si>
  <si>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</si>
  <si>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</si>
  <si>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</si>
  <si>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</si>
  <si>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</si>
  <si>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</si>
  <si>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</si>
  <si>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</si>
  <si>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</si>
  <si>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</si>
  <si>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</si>
  <si>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</si>
  <si>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</si>
  <si>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</si>
  <si>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</si>
  <si>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</si>
  <si>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</si>
  <si>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</si>
  <si>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</si>
  <si>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</si>
  <si>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</si>
  <si>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</si>
  <si>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</si>
  <si>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</si>
  <si>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</si>
  <si>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</si>
  <si>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</si>
  <si>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</si>
  <si>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</si>
  <si>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</si>
  <si>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</si>
  <si>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</si>
  <si>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</si>
  <si>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</si>
  <si>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</si>
  <si>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</si>
  <si>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</si>
  <si>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</si>
  <si>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</si>
  <si>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</si>
  <si>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</si>
  <si>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</si>
  <si>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</si>
  <si>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</si>
  <si>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</si>
  <si>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</si>
  <si>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</si>
  <si>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</si>
  <si>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</si>
  <si>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</si>
  <si>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</si>
  <si>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</si>
  <si>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</si>
  <si>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</si>
  <si>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</si>
  <si>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</si>
  <si>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</si>
  <si>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</si>
  <si>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</si>
  <si>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</si>
  <si>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</si>
  <si>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</si>
  <si>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</si>
  <si>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</si>
  <si>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</si>
  <si>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</si>
  <si>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</si>
  <si>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</si>
  <si>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</si>
  <si>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</si>
  <si>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</si>
  <si>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</si>
  <si>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</si>
  <si>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</si>
  <si>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</si>
  <si>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</si>
  <si>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</si>
  <si>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</si>
  <si>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</si>
  <si>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</si>
  <si>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</si>
  <si>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</si>
  <si>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</si>
  <si>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</si>
  <si>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</si>
  <si>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</si>
  <si>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</si>
  <si>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</si>
  <si>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</si>
  <si>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</si>
  <si>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</si>
  <si>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</si>
  <si>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</si>
  <si>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</si>
  <si>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</si>
  <si>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</si>
  <si>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</si>
  <si>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</si>
  <si>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</si>
  <si>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</si>
  <si>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</si>
  <si>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</si>
  <si>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</si>
  <si>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</si>
  <si>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</si>
  <si>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</si>
  <si>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</si>
  <si>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</si>
  <si>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</si>
  <si>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</si>
  <si>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</si>
  <si>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</si>
  <si>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</si>
  <si>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</si>
  <si>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</si>
  <si>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</si>
  <si>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</si>
  <si>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</si>
  <si>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</si>
  <si>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</si>
  <si>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</si>
  <si>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</si>
  <si>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</si>
  <si>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</si>
  <si>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</si>
  <si>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</si>
  <si>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</si>
  <si>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</si>
  <si>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</si>
  <si>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</si>
  <si>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</si>
  <si>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</si>
  <si>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</si>
  <si>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</si>
  <si>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</si>
  <si>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</si>
  <si>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</si>
  <si>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</si>
  <si>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</si>
  <si>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</si>
  <si>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</si>
  <si>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</si>
  <si>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</si>
  <si>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</si>
  <si>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</si>
  <si>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</si>
  <si>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</si>
  <si>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</si>
  <si>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</si>
  <si>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</si>
  <si>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</si>
  <si>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</si>
  <si>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</si>
  <si>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</si>
  <si>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</si>
  <si>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</si>
  <si>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</si>
  <si>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</si>
  <si>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</si>
  <si>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</si>
  <si>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</si>
  <si>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</si>
  <si>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</si>
  <si>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</si>
  <si>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</si>
  <si>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</si>
  <si>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</si>
  <si>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</si>
  <si>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</si>
  <si>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</si>
  <si>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</si>
  <si>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</si>
  <si>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</si>
  <si>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</si>
  <si>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</si>
  <si>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</si>
  <si>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</si>
  <si>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</si>
  <si>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</si>
  <si>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</si>
  <si>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</si>
  <si>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</si>
  <si>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</si>
  <si>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</si>
  <si>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</si>
  <si>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</si>
  <si>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</si>
  <si>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</si>
  <si>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</si>
  <si>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</si>
  <si>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</si>
  <si>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</si>
  <si>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</si>
  <si>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</si>
  <si>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</si>
  <si>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</si>
  <si>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</si>
  <si>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</si>
  <si>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</si>
  <si>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</si>
  <si>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</si>
  <si>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</si>
  <si>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</si>
  <si>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</si>
  <si>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</si>
  <si>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</si>
  <si>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</si>
  <si>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</si>
  <si>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</si>
  <si>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</si>
  <si>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</si>
  <si>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</si>
  <si>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</si>
  <si>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</si>
  <si>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</si>
  <si>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</si>
  <si>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</si>
  <si>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</si>
  <si>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</si>
  <si>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</si>
  <si>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</si>
  <si>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</si>
  <si>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</si>
  <si>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</si>
  <si>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</si>
  <si>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</si>
  <si>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</si>
  <si>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</si>
  <si>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</si>
  <si>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</si>
  <si>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</si>
  <si>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</si>
  <si>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</si>
  <si>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</si>
  <si>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</si>
  <si>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</si>
  <si>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</si>
  <si>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</si>
  <si>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</si>
  <si>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</si>
  <si>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</si>
  <si>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</si>
  <si>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</si>
  <si>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</si>
  <si>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</si>
  <si>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</si>
  <si>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</si>
  <si>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</si>
  <si>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</si>
  <si>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</si>
  <si>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</si>
  <si>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</si>
  <si>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</si>
  <si>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</si>
  <si>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</si>
  <si>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</si>
  <si>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</si>
  <si>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</si>
  <si>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</si>
  <si>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</si>
  <si>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</si>
  <si>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</si>
  <si>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</si>
  <si>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</si>
  <si>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</si>
  <si>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</si>
  <si>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</si>
  <si>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</si>
  <si>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</si>
  <si>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</si>
  <si>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</si>
  <si>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</si>
  <si>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</si>
  <si>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</si>
  <si>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</si>
  <si>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</si>
  <si>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</si>
  <si>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</si>
  <si>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</si>
  <si>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</si>
  <si>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</si>
  <si>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</si>
  <si>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</si>
  <si>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</si>
  <si>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</si>
  <si>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</si>
  <si>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</si>
  <si>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</si>
  <si>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</si>
  <si>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</si>
  <si>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</si>
  <si>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</si>
  <si>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</si>
  <si>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</si>
  <si>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</si>
  <si>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</si>
  <si>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</si>
  <si>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</si>
  <si>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</si>
  <si>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</si>
  <si>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</si>
  <si>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</si>
  <si>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</si>
  <si>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</si>
  <si>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</si>
  <si>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</si>
  <si>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</si>
  <si>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</si>
  <si>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</si>
  <si>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</si>
  <si>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</si>
  <si>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</si>
  <si>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</si>
  <si>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</si>
  <si>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</si>
  <si>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</si>
  <si>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</si>
  <si>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</si>
  <si>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</si>
  <si>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</si>
  <si>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</si>
  <si>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</si>
  <si>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</si>
  <si>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</si>
  <si>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</si>
  <si>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</si>
  <si>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</si>
  <si>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</si>
  <si>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</si>
  <si>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</si>
  <si>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</si>
  <si>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</si>
  <si>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</si>
  <si>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</si>
  <si>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</si>
  <si>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</si>
  <si>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</si>
  <si>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</si>
  <si>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</si>
  <si>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</si>
  <si>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</si>
  <si>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</si>
  <si>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</si>
  <si>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</si>
  <si>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</si>
  <si>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</si>
  <si>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</si>
  <si>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</si>
  <si>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</si>
  <si>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</si>
  <si>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</si>
  <si>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</si>
  <si>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</si>
  <si>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</si>
  <si>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</si>
  <si>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</si>
  <si>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</si>
  <si>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</si>
  <si>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</si>
  <si>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</si>
  <si>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</si>
  <si>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</si>
  <si>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</si>
  <si>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</si>
  <si>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</si>
  <si>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</si>
  <si>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</si>
  <si>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</si>
  <si>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</si>
  <si>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</si>
  <si>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</si>
  <si>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</si>
  <si>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</si>
  <si>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</si>
  <si>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</si>
  <si>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</si>
  <si>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</si>
  <si>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</si>
  <si>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</si>
  <si>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</si>
  <si>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</si>
  <si>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</si>
  <si>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</si>
  <si>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</si>
  <si>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</si>
  <si>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</si>
  <si>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</si>
  <si>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</si>
  <si>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</si>
  <si>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</si>
  <si>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</si>
  <si>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</si>
  <si>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</si>
  <si>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</si>
  <si>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</si>
  <si>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</si>
  <si>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</si>
  <si>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</si>
  <si>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</si>
  <si>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</si>
  <si>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</si>
  <si>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</si>
  <si>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</si>
  <si>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</si>
  <si>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</si>
  <si>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</si>
  <si>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</si>
  <si>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</si>
  <si>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</si>
  <si>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</si>
  <si>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</si>
  <si>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</si>
  <si>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</si>
  <si>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</si>
  <si>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</si>
  <si>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</si>
  <si>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</si>
  <si>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</si>
  <si>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</si>
  <si>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</si>
  <si>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</si>
  <si>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</si>
  <si>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</si>
  <si>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</si>
  <si>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</si>
  <si>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</si>
  <si>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</si>
  <si>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</si>
  <si>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</si>
  <si>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</si>
  <si>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</si>
  <si>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</si>
  <si>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</si>
  <si>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</si>
  <si>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</si>
  <si>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</si>
  <si>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</si>
  <si>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</si>
  <si>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</si>
  <si>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</si>
  <si>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</si>
  <si>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</si>
  <si>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</si>
  <si>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</si>
  <si>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</si>
  <si>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</si>
  <si>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</si>
  <si>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</si>
  <si>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</si>
  <si>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</si>
  <si>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</si>
  <si>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</si>
  <si>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</si>
  <si>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</si>
  <si>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</si>
  <si>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</si>
  <si>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</si>
  <si>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</si>
  <si>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</si>
  <si>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</si>
  <si>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</si>
  <si>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</si>
  <si>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</si>
  <si>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</si>
  <si>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</si>
  <si>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</si>
  <si>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</si>
  <si>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</si>
  <si>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</si>
  <si>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</si>
  <si>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</si>
  <si>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</si>
  <si>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</si>
  <si>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</si>
  <si>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</si>
  <si>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</si>
  <si>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</si>
  <si>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</si>
  <si>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</si>
  <si>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</si>
  <si>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</si>
  <si>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</si>
  <si>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</si>
  <si>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</si>
  <si>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</si>
  <si>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</si>
  <si>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</si>
  <si>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</si>
  <si>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</si>
  <si>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</si>
  <si>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</si>
  <si>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</si>
  <si>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</si>
  <si>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</si>
  <si>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</si>
  <si>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</si>
  <si>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</si>
  <si>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</si>
  <si>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</si>
  <si>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</si>
  <si>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</si>
  <si>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</si>
  <si>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</si>
  <si>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</si>
  <si>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</si>
  <si>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</si>
  <si>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</si>
  <si>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</si>
  <si>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</si>
  <si>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</si>
  <si>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</si>
  <si>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</si>
  <si>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</si>
  <si>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</si>
  <si>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</si>
  <si>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</si>
  <si>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</si>
  <si>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</si>
  <si>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</si>
  <si>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</si>
  <si>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</si>
  <si>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</si>
  <si>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</si>
  <si>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</si>
  <si>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</si>
  <si>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</si>
  <si>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</si>
  <si>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</si>
  <si>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</si>
  <si>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</si>
  <si>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</si>
  <si>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</si>
  <si>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</si>
  <si>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</si>
  <si>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</si>
  <si>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</si>
  <si>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</si>
  <si>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</si>
  <si>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</si>
  <si>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</si>
  <si>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</si>
  <si>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</si>
  <si>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</si>
  <si>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</si>
  <si>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</si>
  <si>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</si>
  <si>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</si>
  <si>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</si>
  <si>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</si>
  <si>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</si>
  <si>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</si>
  <si>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</si>
  <si>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</si>
  <si>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</si>
  <si>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</si>
  <si>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</si>
  <si>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</si>
  <si>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</si>
  <si>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</si>
  <si>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</si>
  <si>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</si>
  <si>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</si>
  <si>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</si>
  <si>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</si>
  <si>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</si>
  <si>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</si>
  <si>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</si>
  <si>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</si>
  <si>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</si>
  <si>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</si>
  <si>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</si>
  <si>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</si>
  <si>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</si>
  <si>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</si>
  <si>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</si>
  <si>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</si>
  <si>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</si>
  <si>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</si>
  <si>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</si>
  <si>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</si>
  <si>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</si>
  <si>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</si>
  <si>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</si>
  <si>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</si>
  <si>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</si>
  <si>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</si>
  <si>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</si>
  <si>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</si>
  <si>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</si>
  <si>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</si>
  <si>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</si>
  <si>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</si>
  <si>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</si>
  <si>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</si>
  <si>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</si>
  <si>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</si>
  <si>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</si>
  <si>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</si>
  <si>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</si>
  <si>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</si>
  <si>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</si>
  <si>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</si>
  <si>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</si>
  <si>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</si>
  <si>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</si>
  <si>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</si>
  <si>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</si>
  <si>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</si>
  <si>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</si>
  <si>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</si>
  <si>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</si>
  <si>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</si>
  <si>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</si>
  <si>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</si>
  <si>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</si>
  <si>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</si>
  <si>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</si>
  <si>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</si>
  <si>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</si>
  <si>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</si>
  <si>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</si>
  <si>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</si>
  <si>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</si>
  <si>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</si>
  <si>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</si>
  <si>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</si>
  <si>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</si>
  <si>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</si>
  <si>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</si>
  <si>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</si>
  <si>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</si>
  <si>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</si>
  <si>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</si>
  <si>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</si>
  <si>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</si>
  <si>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</si>
  <si>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</si>
  <si>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</si>
  <si>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</si>
  <si>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</si>
  <si>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</si>
  <si>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</si>
  <si>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</si>
  <si>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</si>
  <si>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</si>
  <si>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</si>
  <si>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</si>
  <si>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</si>
  <si>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</si>
  <si>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</si>
  <si>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</si>
  <si>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</si>
  <si>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</si>
  <si>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</si>
  <si>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</si>
  <si>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</si>
  <si>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</si>
  <si>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</si>
  <si>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</si>
  <si>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</si>
  <si>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</si>
  <si>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</si>
  <si>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</si>
  <si>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</si>
  <si>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</si>
  <si>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</si>
  <si>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</si>
  <si>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</si>
  <si>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</si>
  <si>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</si>
  <si>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</si>
  <si>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</si>
  <si>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</si>
  <si>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</si>
  <si>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</si>
  <si>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</si>
  <si>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</si>
  <si>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</si>
  <si>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</si>
  <si>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</si>
  <si>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</si>
  <si>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</si>
  <si>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</si>
  <si>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</si>
  <si>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</si>
  <si>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</si>
  <si>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</si>
  <si>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</si>
  <si>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</si>
  <si>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</si>
  <si>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</si>
  <si>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</si>
  <si>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</si>
  <si>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</si>
  <si>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</si>
  <si>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</si>
  <si>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</si>
  <si>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</si>
  <si>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</si>
  <si>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</si>
  <si>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</si>
  <si>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</si>
  <si>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</si>
  <si>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</si>
  <si>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</si>
  <si>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</si>
  <si>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</si>
  <si>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</si>
  <si>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</si>
  <si>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</si>
  <si>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</si>
  <si>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</si>
  <si>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</si>
  <si>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</si>
  <si>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</si>
  <si>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</si>
  <si>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</si>
  <si>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</si>
  <si>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</si>
  <si>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</si>
  <si>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</si>
  <si>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</si>
  <si>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</si>
  <si>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</si>
  <si>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</si>
  <si>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</si>
  <si>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</si>
  <si>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</si>
  <si>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</si>
  <si>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</si>
  <si>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</si>
  <si>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</si>
  <si>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</si>
  <si>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</si>
  <si>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</si>
  <si>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</si>
  <si>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</si>
  <si>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</si>
  <si>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</si>
  <si>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</si>
  <si>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</si>
  <si>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</si>
  <si>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</si>
  <si>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</si>
  <si>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</si>
  <si>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</si>
  <si>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</si>
  <si>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</si>
  <si>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</si>
  <si>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</si>
  <si>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</si>
  <si>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</si>
  <si>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</si>
  <si>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</si>
  <si>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</si>
  <si>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</si>
  <si>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</si>
  <si>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</si>
  <si>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</si>
  <si>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</si>
  <si>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</si>
  <si>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</si>
  <si>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</si>
  <si>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</si>
  <si>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</si>
  <si>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</si>
  <si>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</si>
  <si>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</si>
  <si>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</si>
  <si>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</si>
  <si>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</si>
  <si>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</si>
  <si>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</si>
  <si>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</si>
  <si>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</si>
  <si>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</si>
  <si>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</si>
  <si>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</si>
  <si>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</si>
  <si>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</si>
  <si>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</si>
  <si>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</si>
  <si>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</si>
  <si>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</si>
  <si>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</si>
  <si>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</si>
  <si>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</si>
  <si>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</si>
  <si>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</si>
  <si>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</si>
  <si>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</si>
  <si>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</si>
  <si>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</si>
  <si>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</si>
  <si>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</si>
  <si>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</si>
  <si>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</si>
  <si>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</si>
  <si>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</si>
  <si>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</si>
  <si>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</si>
  <si>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</si>
  <si>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</si>
  <si>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</si>
  <si>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</si>
  <si>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</si>
  <si>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</si>
  <si>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</si>
  <si>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</si>
  <si>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</si>
  <si>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</si>
  <si>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</si>
  <si>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</si>
  <si>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</si>
  <si>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</si>
  <si>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</si>
  <si>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</si>
  <si>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</si>
  <si>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</si>
  <si>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</si>
  <si>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</si>
  <si>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</si>
  <si>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</si>
  <si>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</si>
  <si>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</si>
  <si>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</si>
  <si>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</si>
  <si>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</si>
  <si>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</si>
  <si>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</si>
  <si>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</si>
  <si>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</si>
  <si>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</si>
  <si>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</si>
  <si>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</si>
  <si>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</si>
  <si>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</si>
  <si>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</si>
  <si>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</si>
  <si>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</si>
  <si>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</si>
  <si>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</si>
  <si>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</si>
  <si>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</si>
  <si>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</si>
  <si>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</si>
  <si>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</si>
  <si>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</si>
  <si>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</si>
  <si>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</si>
  <si>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</si>
  <si>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</si>
  <si>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</si>
  <si>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</si>
  <si>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</si>
  <si>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</si>
  <si>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</si>
  <si>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</si>
  <si>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</si>
  <si>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</si>
  <si>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</si>
  <si>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</si>
  <si>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</si>
  <si>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</si>
  <si>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</si>
  <si>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</si>
  <si>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</si>
  <si>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</si>
  <si>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</si>
  <si>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</si>
  <si>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</si>
  <si>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</si>
  <si>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</si>
  <si>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</si>
  <si>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</si>
  <si>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</si>
  <si>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</si>
  <si>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</si>
  <si>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</si>
  <si>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</si>
  <si>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</si>
  <si>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</si>
  <si>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</si>
  <si>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</si>
  <si>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</si>
  <si>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</si>
  <si>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</si>
  <si>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</si>
  <si>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</si>
  <si>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</si>
  <si>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</si>
  <si>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</si>
  <si>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</si>
  <si>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</si>
  <si>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</si>
  <si>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</si>
  <si>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</si>
  <si>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</si>
  <si>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</si>
  <si>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</si>
  <si>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</si>
  <si>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</si>
  <si>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</si>
  <si>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</si>
  <si>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</si>
  <si>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</si>
  <si>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</si>
  <si>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</si>
  <si>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</si>
  <si>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</si>
  <si>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</si>
  <si>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</si>
  <si>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</si>
  <si>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</si>
  <si>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</si>
  <si>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</si>
  <si>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</si>
  <si>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</si>
  <si>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</si>
  <si>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</si>
  <si>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</si>
  <si>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</si>
  <si>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</si>
  <si>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</si>
  <si>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</si>
  <si>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</si>
  <si>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</si>
  <si>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</si>
  <si>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</si>
  <si>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</si>
  <si>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</si>
  <si>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</si>
  <si>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</si>
  <si>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</si>
  <si>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</si>
  <si>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</si>
  <si>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</si>
  <si>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</si>
  <si>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</si>
  <si>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</si>
  <si>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</si>
  <si>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</si>
  <si>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</si>
  <si>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</si>
  <si>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</si>
  <si>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</si>
  <si>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</si>
  <si>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</si>
  <si>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</si>
  <si>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</si>
  <si>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</si>
  <si>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</si>
  <si>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</si>
  <si>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</si>
  <si>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</si>
  <si>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</si>
  <si>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</si>
  <si>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</si>
  <si>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</si>
  <si>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</si>
  <si>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</si>
  <si>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</si>
  <si>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</si>
  <si>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</si>
  <si>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</si>
  <si>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</si>
  <si>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</si>
  <si>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</si>
  <si>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</si>
  <si>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</si>
  <si>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</si>
  <si>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</si>
  <si>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</si>
  <si>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</si>
  <si>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</si>
  <si>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</si>
  <si>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</si>
  <si>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</si>
  <si>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</si>
  <si>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</si>
  <si>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</si>
  <si>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</si>
  <si>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</si>
  <si>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</si>
  <si>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</si>
  <si>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</si>
  <si>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</si>
  <si>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</si>
  <si>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</si>
  <si>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</si>
  <si>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</si>
  <si>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</si>
  <si>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</si>
  <si>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</si>
  <si>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</si>
  <si>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</si>
  <si>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</si>
  <si>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</si>
  <si>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</si>
  <si>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</si>
  <si>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</si>
  <si>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</si>
  <si>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</si>
  <si>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</si>
  <si>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</si>
  <si>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</si>
  <si>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</si>
  <si>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</si>
  <si>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</si>
  <si>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</si>
  <si>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</si>
  <si>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</si>
  <si>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</si>
  <si>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</si>
  <si>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</si>
  <si>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</si>
  <si>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</si>
  <si>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</si>
  <si>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</si>
  <si>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</si>
  <si>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</si>
  <si>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</si>
  <si>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</si>
  <si>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</si>
  <si>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</si>
  <si>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</si>
  <si>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</si>
  <si>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</si>
  <si>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</si>
  <si>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</si>
  <si>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</si>
  <si>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</si>
  <si>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</si>
  <si>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</si>
  <si>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</si>
  <si>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</si>
  <si>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</si>
  <si>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</si>
  <si>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</si>
  <si>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</si>
  <si>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</si>
  <si>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</si>
  <si>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</si>
  <si>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</si>
  <si>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</si>
  <si>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</si>
  <si>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</si>
  <si>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</si>
  <si>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</si>
  <si>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</si>
  <si>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</si>
  <si>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</si>
  <si>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</si>
  <si>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</si>
  <si>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</si>
  <si>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</si>
  <si>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</si>
  <si>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</si>
  <si>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</si>
  <si>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</si>
  <si>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</si>
  <si>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</si>
  <si>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</si>
  <si>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</si>
  <si>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</si>
  <si>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</si>
  <si>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</si>
  <si>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</si>
  <si>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</si>
  <si>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</si>
  <si>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</si>
  <si>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</si>
  <si>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</si>
  <si>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</si>
  <si>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</si>
  <si>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</si>
  <si>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</si>
  <si>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</si>
  <si>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</si>
  <si>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</si>
  <si>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</si>
  <si>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</si>
  <si>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</si>
  <si>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</si>
  <si>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</si>
  <si>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</si>
  <si>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</si>
  <si>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</si>
  <si>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</si>
  <si>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</si>
  <si>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</si>
  <si>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</si>
  <si>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</si>
  <si>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</si>
  <si>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</si>
  <si>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</si>
  <si>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</si>
  <si>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</si>
  <si>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</si>
  <si>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</si>
  <si>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</si>
  <si>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</si>
  <si>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</si>
  <si>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</si>
  <si>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</si>
  <si>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</si>
  <si>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</si>
  <si>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</si>
  <si>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</si>
  <si>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</si>
  <si>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</si>
  <si>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</si>
  <si>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</si>
  <si>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</si>
  <si>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</si>
  <si>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</si>
  <si>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</si>
  <si>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</si>
  <si>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</si>
  <si>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</si>
  <si>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</si>
  <si>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</si>
  <si>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</si>
  <si>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</si>
  <si>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</si>
  <si>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</si>
  <si>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</si>
  <si>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</si>
  <si>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</si>
  <si>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</si>
  <si>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</si>
  <si>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</si>
  <si>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</si>
  <si>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</si>
  <si>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</si>
  <si>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</si>
  <si>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</si>
  <si>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</si>
  <si>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</si>
  <si>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</si>
  <si>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</si>
  <si>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</si>
  <si>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</si>
  <si>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</si>
  <si>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</si>
  <si>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</si>
  <si>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</si>
  <si>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</si>
  <si>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</si>
  <si>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</si>
  <si>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</si>
  <si>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</si>
  <si>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</si>
  <si>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</si>
  <si>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</si>
  <si>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</si>
  <si>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</si>
  <si>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</si>
  <si>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</si>
  <si>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</si>
  <si>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</si>
  <si>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</si>
  <si>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</si>
  <si>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</si>
  <si>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</si>
  <si>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</si>
  <si>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</si>
  <si>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</si>
  <si>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</si>
  <si>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</si>
  <si>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</si>
  <si>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</si>
  <si>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</si>
  <si>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</si>
  <si>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</si>
  <si>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</si>
  <si>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</si>
  <si>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</si>
  <si>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</si>
  <si>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</si>
  <si>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</si>
  <si>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</si>
  <si>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</si>
  <si>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</si>
  <si>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</si>
  <si>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</si>
  <si>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</si>
  <si>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</si>
  <si>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</si>
  <si>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</si>
  <si>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</si>
  <si>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</si>
  <si>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</si>
  <si>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</si>
  <si>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</si>
  <si>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</si>
  <si>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</si>
  <si>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</si>
  <si>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</si>
  <si>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</si>
  <si>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</si>
  <si>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</si>
  <si>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</si>
  <si>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</si>
  <si>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</si>
  <si>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</si>
  <si>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</si>
  <si>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</si>
  <si>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</si>
  <si>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</si>
  <si>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</si>
  <si>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</si>
  <si>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</si>
  <si>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</si>
  <si>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</si>
  <si>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</si>
  <si>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</si>
  <si>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</si>
  <si>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</si>
  <si>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</si>
  <si>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</si>
  <si>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</si>
  <si>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</si>
  <si>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</si>
  <si>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</si>
  <si>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</si>
  <si>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</si>
  <si>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</si>
  <si>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</si>
  <si>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</si>
  <si>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</si>
  <si>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</si>
  <si>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</si>
  <si>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</si>
  <si>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</si>
  <si>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</si>
  <si>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</si>
  <si>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</si>
  <si>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</si>
  <si>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</si>
  <si>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</si>
  <si>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</si>
  <si>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</si>
  <si>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</si>
  <si>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</si>
  <si>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</si>
  <si>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</si>
  <si>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</si>
  <si>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</si>
  <si>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</si>
  <si>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</si>
  <si>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</si>
  <si>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</si>
  <si>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</si>
  <si>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</si>
  <si>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</si>
  <si>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</si>
  <si>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</si>
  <si>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</si>
  <si>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</si>
  <si>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</si>
  <si>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</si>
  <si>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</si>
  <si>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</si>
  <si>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</si>
  <si>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</si>
  <si>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</si>
  <si>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</si>
  <si>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</si>
  <si>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</si>
  <si>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</si>
  <si>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</si>
  <si>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</si>
  <si>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</si>
  <si>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</si>
  <si>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</si>
  <si>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</si>
  <si>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</si>
  <si>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</si>
  <si>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</si>
  <si>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</si>
  <si>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</si>
  <si>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</si>
  <si>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</si>
  <si>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</si>
  <si>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</si>
  <si>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</si>
  <si>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</si>
  <si>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</si>
  <si>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</si>
  <si>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</si>
  <si>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</si>
  <si>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</si>
  <si>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</si>
  <si>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</si>
  <si>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</si>
  <si>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</si>
  <si>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</si>
  <si>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</si>
  <si>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</si>
  <si>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</si>
  <si>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</si>
  <si>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</si>
  <si>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</si>
  <si>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</si>
  <si>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</si>
  <si>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</si>
  <si>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</si>
  <si>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</si>
  <si>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</si>
  <si>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</si>
  <si>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</si>
  <si>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</si>
  <si>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</si>
  <si>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</si>
  <si>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</si>
  <si>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</si>
  <si>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</si>
  <si>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</si>
  <si>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</si>
  <si>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</si>
  <si>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</si>
  <si>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</si>
  <si>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</si>
  <si>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</si>
  <si>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</si>
  <si>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</si>
  <si>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</si>
  <si>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</si>
  <si>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</si>
  <si>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</si>
  <si>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</si>
  <si>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</si>
  <si>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</si>
  <si>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</si>
  <si>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</si>
  <si>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</si>
  <si>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</si>
  <si>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</si>
  <si>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</si>
  <si>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</si>
  <si>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</si>
  <si>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</si>
  <si>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</si>
  <si>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</si>
  <si>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</si>
  <si>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</si>
  <si>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</si>
  <si>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</si>
  <si>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</si>
  <si>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</si>
  <si>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</si>
  <si>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</si>
  <si>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</si>
  <si>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</si>
  <si>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</si>
  <si>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</si>
  <si>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</si>
  <si>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</si>
  <si>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</si>
  <si>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</si>
  <si>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</si>
  <si>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</si>
  <si>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</si>
  <si>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</si>
  <si>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</si>
  <si>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</si>
  <si>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</si>
  <si>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</si>
  <si>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</si>
  <si>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</si>
  <si>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</si>
  <si>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</si>
  <si>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</si>
  <si>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</si>
  <si>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</si>
  <si>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</si>
  <si>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</si>
  <si>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</si>
  <si>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</si>
  <si>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</si>
  <si>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</si>
  <si>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</si>
  <si>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</si>
  <si>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</si>
  <si>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</si>
  <si>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</si>
  <si>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</si>
  <si>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</si>
  <si>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</si>
  <si>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</si>
  <si>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</si>
  <si>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</si>
  <si>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</si>
  <si>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</si>
  <si>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</si>
  <si>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</si>
  <si>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</si>
  <si>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</si>
  <si>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</si>
  <si>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</si>
  <si>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</si>
  <si>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</si>
  <si>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</si>
  <si>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</si>
  <si>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</si>
  <si>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</si>
  <si>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</si>
  <si>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</si>
  <si>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</si>
  <si>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</si>
  <si>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</si>
  <si>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</si>
  <si>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</si>
  <si>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</si>
  <si>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</si>
  <si>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</si>
  <si>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</si>
  <si>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</si>
  <si>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</si>
  <si>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</si>
  <si>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</si>
  <si>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</si>
  <si>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</si>
  <si>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</si>
  <si>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</si>
  <si>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</si>
  <si>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</si>
  <si>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</si>
  <si>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</si>
  <si>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</si>
  <si>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</si>
  <si>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</si>
  <si>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</si>
  <si>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</si>
  <si>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</si>
  <si>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</si>
  <si>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</si>
  <si>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</si>
  <si>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</si>
  <si>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</si>
  <si>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</si>
  <si>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</si>
  <si>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</si>
  <si>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</si>
  <si>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</si>
  <si>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</si>
  <si>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</si>
  <si>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</si>
  <si>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</si>
  <si>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</si>
  <si>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</si>
  <si>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</si>
  <si>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</si>
  <si>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</si>
  <si>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</si>
  <si>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</si>
  <si>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</si>
  <si>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</si>
  <si>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</si>
  <si>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</si>
  <si>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</si>
  <si>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</si>
  <si>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</si>
  <si>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</si>
  <si>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</si>
  <si>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</si>
  <si>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</si>
  <si>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</si>
  <si>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</si>
  <si>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</si>
  <si>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</si>
  <si>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</si>
  <si>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</si>
  <si>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</si>
  <si>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</si>
  <si>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</si>
  <si>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</si>
  <si>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</si>
  <si>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</si>
  <si>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</si>
  <si>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</si>
  <si>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</si>
  <si>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</si>
  <si>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</si>
  <si>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</si>
  <si>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</si>
  <si>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</si>
  <si>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</si>
  <si>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</si>
  <si>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</si>
  <si>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</si>
  <si>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</si>
  <si>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</si>
  <si>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</si>
  <si>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</si>
  <si>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</si>
  <si>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</si>
  <si>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</si>
  <si>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</si>
  <si>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</si>
  <si>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</si>
  <si>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</si>
  <si>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</si>
  <si>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</si>
  <si>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</si>
  <si>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</si>
  <si>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</si>
  <si>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</si>
  <si>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</si>
  <si>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</si>
  <si>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</si>
  <si>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</si>
  <si>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</si>
  <si>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</si>
  <si>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</si>
  <si>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</si>
  <si>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</si>
  <si>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</si>
  <si>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</si>
  <si>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</si>
  <si>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</si>
  <si>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</si>
  <si>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</si>
  <si>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</si>
  <si>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</si>
  <si>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</si>
  <si>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</si>
  <si>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</si>
  <si>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</si>
  <si>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</si>
  <si>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</si>
  <si>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</si>
  <si>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</si>
  <si>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</si>
  <si>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</si>
  <si>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</si>
  <si>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</si>
  <si>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</si>
  <si>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</si>
  <si>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</si>
  <si>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</si>
  <si>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</si>
  <si>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</si>
  <si>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</si>
  <si>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</si>
  <si>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</si>
  <si>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</si>
  <si>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</si>
  <si>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</si>
  <si>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</si>
  <si>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</si>
  <si>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</si>
  <si>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</si>
  <si>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</si>
  <si>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</si>
  <si>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</si>
  <si>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</si>
  <si>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</si>
  <si>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</si>
  <si>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</si>
  <si>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</si>
  <si>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</si>
  <si>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</si>
  <si>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</si>
  <si>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</si>
  <si>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</si>
  <si>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</si>
  <si>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</si>
  <si>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</si>
  <si>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</si>
  <si>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</si>
  <si>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</si>
  <si>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</si>
  <si>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</si>
  <si>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</si>
  <si>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</si>
  <si>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</si>
  <si>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</si>
  <si>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</si>
  <si>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</si>
  <si>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</si>
  <si>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</si>
  <si>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</si>
  <si>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</si>
  <si>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</si>
  <si>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</si>
  <si>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</si>
  <si>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</si>
  <si>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</si>
  <si>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</si>
  <si>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</si>
  <si>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</si>
  <si>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</si>
  <si>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</si>
  <si>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</si>
  <si>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</si>
  <si>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</si>
  <si>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</si>
  <si>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</si>
  <si>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</si>
  <si>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</si>
  <si>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</si>
  <si>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</si>
  <si>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</si>
  <si>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</si>
  <si>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</si>
  <si>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</si>
  <si>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</si>
  <si>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</si>
  <si>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</si>
  <si>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</si>
  <si>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</si>
  <si>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</si>
  <si>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</si>
  <si>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</si>
  <si>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</si>
  <si>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</si>
  <si>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</si>
  <si>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</si>
  <si>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</si>
  <si>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</si>
  <si>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</si>
  <si>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</si>
  <si>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</si>
  <si>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</si>
  <si>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</si>
  <si>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</si>
  <si>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</si>
  <si>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</si>
  <si>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</si>
  <si>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</si>
  <si>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</si>
  <si>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</si>
  <si>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</si>
  <si>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</si>
  <si>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</si>
  <si>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</si>
  <si>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</si>
  <si>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</si>
  <si>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</si>
  <si>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</si>
  <si>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</si>
  <si>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</si>
  <si>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</si>
  <si>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</si>
  <si>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</si>
  <si>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</si>
  <si>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</si>
  <si>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</si>
  <si>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</si>
  <si>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</si>
  <si>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</si>
  <si>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</si>
  <si>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</si>
  <si>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</si>
  <si>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</si>
  <si>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</si>
  <si>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</si>
  <si>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</si>
  <si>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</si>
  <si>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</si>
  <si>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</si>
  <si>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</si>
  <si>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</si>
  <si>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</si>
  <si>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</si>
  <si>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</si>
  <si>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</si>
  <si>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</si>
  <si>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</si>
  <si>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</si>
  <si>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</si>
  <si>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</si>
  <si>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</si>
  <si>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</si>
  <si>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</si>
  <si>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</si>
  <si>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</si>
  <si>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</si>
  <si>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</si>
  <si>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</si>
  <si>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</si>
  <si>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</si>
  <si>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</si>
  <si>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</si>
  <si>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</si>
  <si>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</si>
  <si>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</si>
  <si>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</si>
  <si>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</si>
  <si>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</si>
  <si>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</si>
  <si>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</si>
  <si>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</si>
  <si>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</si>
  <si>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</si>
  <si>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</si>
  <si>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</si>
  <si>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</si>
  <si>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</si>
  <si>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</si>
  <si>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</si>
  <si>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</si>
  <si>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</si>
  <si>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</si>
  <si>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</si>
  <si>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</si>
  <si>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</si>
  <si>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</si>
  <si>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</si>
  <si>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</si>
  <si>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</si>
  <si>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</si>
  <si>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</si>
  <si>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</si>
  <si>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</si>
  <si>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</si>
  <si>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</si>
  <si>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</si>
  <si>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</si>
  <si>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</si>
  <si>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</si>
  <si>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</si>
  <si>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</si>
  <si>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</si>
  <si>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</si>
  <si>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</si>
  <si>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</si>
  <si>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</si>
  <si>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</si>
  <si>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</si>
  <si>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</si>
  <si>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</si>
  <si>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</si>
  <si>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</si>
  <si>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</si>
  <si>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</si>
  <si>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</si>
  <si>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</si>
  <si>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</si>
  <si>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</si>
  <si>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</si>
  <si>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</si>
  <si>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</si>
  <si>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</si>
  <si>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</si>
  <si>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</si>
  <si>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</si>
  <si>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</si>
  <si>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</si>
  <si>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</si>
  <si>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</si>
  <si>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</si>
  <si>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</si>
  <si>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</si>
  <si>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</si>
  <si>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</si>
  <si>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</si>
  <si>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</si>
  <si>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</si>
  <si>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</si>
  <si>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</si>
  <si>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</si>
  <si>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</si>
  <si>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</si>
  <si>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</si>
  <si>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</si>
  <si>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</si>
  <si>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</si>
  <si>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</si>
  <si>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</si>
  <si>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</si>
  <si>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</si>
  <si>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</si>
  <si>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</si>
  <si>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</si>
  <si>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</si>
  <si>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</si>
  <si>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</si>
  <si>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</si>
  <si>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</si>
  <si>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</si>
  <si>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</si>
  <si>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</si>
  <si>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</si>
  <si>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</si>
  <si>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</si>
  <si>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</si>
  <si>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</si>
  <si>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</si>
  <si>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</si>
  <si>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</si>
  <si>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</si>
  <si>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</si>
  <si>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</si>
  <si>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</si>
  <si>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</si>
  <si>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</si>
  <si>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</si>
  <si>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</si>
  <si>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</si>
  <si>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</si>
  <si>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</si>
  <si>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</si>
  <si>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</si>
  <si>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</si>
  <si>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</si>
  <si>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</si>
  <si>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</si>
  <si>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</si>
  <si>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</si>
  <si>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</si>
  <si>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</si>
  <si>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</si>
  <si>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</si>
  <si>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</si>
  <si>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</si>
  <si>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</si>
  <si>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</si>
  <si>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</si>
  <si>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</si>
  <si>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</si>
  <si>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</si>
  <si>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</si>
  <si>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</si>
  <si>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</si>
  <si>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</si>
  <si>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</si>
  <si>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</si>
  <si>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</si>
  <si>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</si>
  <si>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</si>
  <si>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</si>
  <si>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</si>
  <si>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</si>
  <si>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</si>
  <si>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</si>
  <si>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</si>
  <si>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</si>
  <si>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</si>
  <si>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</si>
  <si>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</si>
  <si>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</si>
  <si>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</si>
  <si>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</si>
  <si>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</si>
  <si>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</si>
  <si>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</si>
  <si>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</si>
  <si>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</si>
  <si>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</si>
  <si>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</si>
  <si>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</si>
  <si>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</si>
  <si>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</si>
  <si>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</si>
  <si>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</si>
  <si>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</si>
  <si>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</si>
  <si>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</si>
  <si>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</si>
  <si>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</si>
  <si>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</si>
  <si>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</si>
  <si>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</si>
  <si>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</si>
  <si>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</si>
  <si>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</si>
  <si>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</si>
  <si>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</si>
  <si>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</si>
  <si>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</si>
  <si>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</si>
  <si>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</si>
  <si>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</si>
  <si>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</si>
  <si>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</si>
  <si>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</si>
  <si>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</si>
  <si>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</si>
  <si>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</si>
  <si>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</si>
  <si>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</si>
  <si>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</si>
  <si>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</si>
  <si>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</si>
  <si>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</si>
  <si>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</si>
  <si>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</si>
  <si>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</si>
  <si>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</si>
  <si>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</si>
  <si>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</si>
  <si>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</si>
  <si>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</si>
  <si>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</si>
  <si>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</si>
  <si>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</si>
  <si>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</si>
  <si>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</si>
  <si>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</si>
  <si>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</si>
  <si>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</si>
  <si>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</si>
  <si>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</si>
  <si>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</si>
  <si>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</si>
  <si>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</si>
  <si>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</si>
  <si>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</si>
  <si>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</si>
  <si>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</si>
  <si>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</si>
  <si>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</si>
  <si>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</si>
  <si>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</si>
  <si>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</si>
  <si>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</si>
  <si>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</si>
  <si>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</si>
  <si>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</si>
  <si>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</si>
  <si>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</si>
  <si>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</si>
  <si>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</si>
  <si>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</si>
  <si>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</si>
  <si>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</si>
  <si>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</si>
  <si>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</si>
  <si>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</si>
  <si>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</si>
  <si>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</si>
  <si>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</si>
  <si>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</si>
  <si>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</si>
  <si>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</si>
  <si>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</si>
  <si>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</si>
  <si>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</si>
  <si>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</si>
  <si>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</si>
  <si>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</si>
  <si>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</si>
  <si>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</si>
  <si>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</si>
  <si>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</si>
  <si>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</si>
  <si>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</si>
  <si>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</si>
  <si>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</si>
  <si>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</si>
  <si>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</si>
  <si>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</si>
  <si>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</si>
  <si>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</si>
  <si>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</si>
  <si>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</si>
  <si>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</si>
  <si>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</si>
  <si>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</si>
  <si>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</si>
  <si>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</si>
  <si>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</si>
  <si>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</si>
  <si>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</si>
  <si>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</si>
  <si>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</si>
  <si>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</si>
  <si>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</si>
  <si>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</si>
  <si>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</si>
  <si>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</si>
  <si>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</si>
  <si>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</si>
  <si>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</si>
  <si>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</si>
  <si>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</si>
  <si>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</si>
  <si>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</si>
  <si>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</si>
  <si>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</si>
  <si>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</si>
  <si>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</si>
  <si>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</si>
  <si>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</si>
  <si>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</si>
  <si>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</si>
  <si>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</si>
  <si>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</si>
  <si>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</si>
  <si>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</si>
  <si>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</si>
  <si>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</si>
  <si>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</si>
  <si>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</si>
  <si>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</si>
  <si>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</si>
  <si>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</si>
  <si>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</si>
  <si>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</si>
  <si>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</si>
  <si>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</si>
  <si>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</si>
  <si>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</si>
  <si>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</si>
  <si>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</si>
  <si>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</si>
  <si>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</si>
  <si>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</si>
  <si>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</si>
  <si>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</si>
  <si>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</si>
  <si>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</si>
  <si>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</si>
  <si>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</si>
  <si>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</si>
  <si>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</si>
  <si>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</si>
  <si>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</si>
  <si>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</si>
  <si>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</si>
  <si>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</si>
  <si>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</si>
  <si>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</si>
  <si>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</si>
  <si>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</si>
  <si>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</si>
  <si>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</si>
  <si>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</si>
  <si>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</si>
  <si>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</si>
  <si>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</si>
  <si>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</si>
  <si>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</si>
  <si>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</si>
  <si>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</si>
  <si>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</si>
  <si>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</si>
  <si>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</si>
  <si>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</si>
  <si>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</si>
  <si>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</si>
  <si>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</si>
  <si>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</si>
  <si>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</si>
  <si>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</si>
  <si>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</si>
  <si>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</si>
  <si>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</si>
  <si>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</si>
  <si>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</si>
  <si>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</si>
  <si>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</si>
  <si>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</si>
  <si>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</si>
  <si>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</si>
  <si>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</si>
  <si>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</si>
  <si>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</si>
  <si>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</si>
  <si>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</si>
  <si>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</si>
  <si>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</si>
  <si>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</si>
  <si>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</si>
  <si>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</si>
  <si>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</si>
  <si>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</si>
  <si>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</si>
  <si>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</si>
  <si>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</si>
  <si>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</si>
  <si>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</si>
  <si>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</si>
  <si>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</si>
  <si>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</si>
  <si>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</si>
  <si>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</si>
  <si>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</si>
  <si>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</si>
  <si>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</si>
  <si>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</si>
  <si>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</si>
  <si>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</si>
  <si>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</si>
  <si>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</si>
  <si>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</si>
  <si>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</si>
  <si>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</si>
  <si>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</si>
  <si>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</si>
  <si>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</si>
  <si>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</si>
  <si>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</si>
  <si>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</si>
  <si>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</si>
  <si>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</si>
  <si>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</si>
  <si>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</si>
  <si>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</si>
  <si>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</si>
  <si>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</si>
  <si>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</si>
  <si>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</si>
  <si>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</si>
  <si>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</si>
  <si>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</si>
  <si>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</si>
  <si>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</si>
  <si>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</si>
  <si>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</si>
  <si>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</si>
  <si>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</si>
  <si>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</si>
  <si>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</si>
  <si>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</si>
  <si>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</si>
  <si>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</si>
  <si>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</si>
  <si>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</si>
  <si>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</si>
  <si>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</si>
  <si>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</si>
  <si>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</si>
  <si>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</si>
  <si>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</si>
  <si>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</si>
  <si>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</si>
  <si>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</si>
  <si>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</si>
  <si>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</si>
  <si>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</si>
  <si>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</si>
  <si>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</si>
  <si>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</si>
  <si>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</si>
  <si>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</si>
  <si>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</si>
  <si>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</si>
  <si>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</si>
  <si>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</si>
  <si>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</si>
  <si>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</si>
  <si>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</si>
  <si>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</si>
  <si>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</si>
  <si>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</si>
  <si>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</si>
  <si>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</si>
  <si>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</si>
  <si>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</si>
  <si>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</si>
  <si>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</si>
  <si>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</si>
  <si>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</si>
  <si>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</si>
  <si>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</si>
  <si>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</si>
  <si>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</si>
  <si>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</si>
  <si>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</si>
  <si>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</si>
  <si>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</si>
  <si>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</si>
  <si>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</si>
  <si>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</si>
  <si>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</si>
  <si>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</si>
  <si>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</si>
  <si>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</si>
  <si>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</si>
  <si>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</si>
  <si>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</si>
  <si>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</si>
  <si>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</si>
  <si>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</si>
  <si>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</si>
  <si>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</si>
  <si>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</si>
  <si>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</si>
  <si>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</si>
  <si>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</si>
  <si>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</si>
  <si>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</si>
  <si>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</si>
  <si>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</si>
  <si>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</si>
  <si>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</si>
  <si>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</si>
  <si>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</si>
  <si>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</si>
  <si>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</si>
  <si>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</si>
  <si>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</si>
  <si>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</si>
  <si>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</si>
  <si>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</si>
  <si>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</si>
  <si>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</si>
  <si>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</si>
  <si>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</si>
  <si>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</si>
  <si>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</si>
  <si>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</si>
  <si>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</si>
  <si>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</si>
  <si>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</si>
  <si>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</si>
  <si>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</si>
  <si>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</si>
  <si>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</si>
  <si>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</si>
  <si>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</si>
  <si>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</si>
  <si>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</si>
  <si>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</si>
  <si>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</si>
  <si>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</si>
  <si>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</si>
  <si>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</si>
  <si>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</si>
  <si>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</si>
  <si>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</si>
  <si>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</si>
  <si>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</si>
  <si>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</si>
  <si>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</si>
  <si>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</si>
  <si>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</si>
  <si>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</si>
  <si>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</si>
  <si>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</si>
  <si>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</si>
  <si>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</si>
  <si>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</si>
  <si>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</si>
  <si>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</si>
  <si>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</si>
  <si>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</si>
  <si>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</si>
  <si>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</si>
  <si>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</si>
  <si>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</si>
  <si>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</si>
  <si>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</si>
  <si>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</si>
  <si>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</si>
  <si>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</si>
  <si>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</si>
  <si>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</si>
  <si>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</si>
  <si>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</si>
  <si>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</si>
  <si>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</si>
  <si>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</si>
  <si>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</si>
  <si>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</si>
  <si>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</si>
  <si>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</si>
  <si>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</si>
  <si>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</si>
  <si>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</si>
  <si>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</si>
  <si>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</si>
  <si>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</si>
  <si>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</si>
  <si>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</si>
  <si>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</si>
  <si>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</si>
  <si>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</si>
  <si>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</si>
  <si>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</si>
  <si>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</si>
  <si>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</si>
  <si>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</si>
  <si>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</si>
  <si>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</si>
  <si>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</si>
  <si>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</si>
  <si>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</si>
  <si>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</si>
  <si>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</si>
  <si>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</si>
  <si>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</si>
  <si>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</si>
  <si>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</si>
  <si>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</si>
  <si>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</si>
  <si>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</si>
  <si>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</si>
  <si>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</si>
  <si>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</si>
  <si>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</si>
  <si>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</si>
  <si>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</si>
  <si>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</si>
  <si>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</si>
  <si>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</si>
  <si>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</si>
  <si>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</si>
  <si>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</si>
  <si>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</si>
  <si>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</si>
  <si>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</si>
  <si>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</si>
  <si>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</si>
  <si>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</si>
  <si>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</si>
  <si>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</si>
  <si>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</si>
  <si>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</si>
  <si>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</si>
  <si>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</si>
  <si>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</si>
  <si>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</si>
  <si>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</si>
  <si>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</si>
  <si>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</si>
  <si>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</si>
  <si>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</si>
  <si>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</si>
  <si>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</si>
  <si>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</si>
  <si>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</si>
  <si>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</si>
  <si>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</si>
  <si>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</si>
  <si>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</si>
  <si>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</si>
  <si>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</si>
  <si>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</si>
  <si>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</si>
  <si>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</si>
  <si>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</si>
  <si>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</si>
  <si>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</si>
  <si>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</si>
  <si>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</si>
  <si>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</si>
  <si>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</si>
  <si>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</si>
  <si>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</si>
  <si>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</si>
  <si>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</si>
  <si>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</si>
  <si>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</si>
  <si>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</si>
  <si>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</si>
  <si>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</si>
  <si>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</si>
  <si>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</si>
  <si>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</si>
  <si>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</si>
  <si>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</si>
  <si>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</si>
  <si>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</si>
  <si>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</si>
  <si>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</si>
  <si>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</si>
  <si>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</si>
  <si>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</si>
  <si>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</si>
  <si>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</si>
  <si>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</si>
  <si>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</si>
  <si>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</si>
  <si>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</si>
  <si>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</si>
  <si>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</si>
  <si>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</si>
  <si>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</si>
  <si>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</si>
  <si>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</si>
  <si>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</si>
  <si>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</si>
  <si>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</si>
  <si>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</si>
  <si>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</si>
  <si>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</si>
  <si>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</si>
  <si>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</si>
  <si>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</si>
  <si>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</si>
  <si>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</si>
  <si>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</si>
  <si>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</si>
  <si>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</si>
  <si>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</si>
  <si>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</si>
  <si>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</si>
  <si>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</si>
  <si>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</si>
  <si>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</si>
  <si>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</si>
  <si>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</si>
  <si>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</si>
  <si>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</si>
  <si>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</si>
  <si>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</si>
  <si>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</si>
  <si>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</si>
  <si>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</si>
  <si>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</si>
  <si>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</si>
  <si>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</si>
  <si>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</si>
  <si>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</si>
  <si>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</si>
  <si>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</si>
  <si>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</si>
  <si>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</si>
  <si>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</si>
  <si>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</si>
  <si>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</si>
  <si>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</si>
  <si>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</si>
  <si>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</si>
  <si>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</si>
  <si>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</si>
  <si>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</si>
  <si>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</si>
  <si>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</si>
  <si>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</si>
  <si>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</si>
  <si>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</si>
  <si>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</si>
  <si>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</si>
  <si>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</si>
  <si>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</si>
  <si>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</si>
  <si>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</si>
  <si>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</si>
  <si>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</si>
  <si>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</si>
  <si>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</si>
  <si>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</si>
  <si>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</si>
  <si>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</si>
  <si>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</si>
  <si>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</si>
  <si>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</si>
  <si>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</si>
  <si>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</si>
  <si>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</si>
  <si>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</si>
  <si>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</si>
  <si>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</si>
  <si>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</si>
  <si>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</si>
  <si>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</si>
  <si>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</si>
  <si>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</si>
  <si>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</si>
  <si>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</si>
  <si>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</si>
  <si>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</si>
  <si>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</si>
  <si>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</si>
  <si>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</si>
  <si>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</si>
  <si>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</si>
  <si>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</si>
  <si>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</si>
  <si>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</si>
  <si>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</si>
  <si>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</si>
  <si>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</si>
  <si>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</si>
  <si>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</si>
  <si>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</si>
  <si>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</si>
  <si>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</si>
  <si>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</si>
  <si>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</si>
  <si>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</si>
  <si>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</si>
  <si>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</si>
  <si>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</si>
  <si>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</si>
  <si>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</si>
  <si>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</si>
  <si>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</si>
  <si>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</si>
  <si>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</si>
  <si>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</si>
  <si>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</si>
  <si>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</si>
  <si>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</si>
  <si>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</si>
  <si>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</si>
  <si>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</si>
  <si>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</si>
  <si>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</si>
  <si>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</si>
  <si>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</si>
  <si>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</si>
  <si>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</si>
  <si>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</si>
  <si>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</si>
  <si>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</si>
  <si>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</si>
  <si>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</si>
  <si>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</si>
  <si>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</si>
  <si>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</si>
  <si>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</si>
  <si>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</si>
  <si>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</si>
  <si>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</si>
  <si>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</si>
  <si>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</si>
  <si>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</si>
  <si>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</si>
  <si>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</si>
  <si>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</si>
  <si>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</si>
  <si>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</si>
  <si>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</si>
  <si>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</si>
  <si>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</si>
  <si>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</si>
  <si>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</si>
  <si>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</si>
  <si>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</si>
  <si>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</si>
  <si>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</si>
  <si>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</si>
  <si>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</si>
  <si>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</si>
  <si>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</si>
  <si>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</si>
  <si>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</si>
  <si>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</si>
  <si>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</si>
  <si>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</si>
  <si>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</si>
  <si>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</si>
  <si>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</si>
  <si>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</si>
  <si>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</si>
  <si>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</si>
  <si>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</si>
  <si>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</si>
  <si>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</si>
  <si>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</si>
  <si>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</si>
  <si>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</si>
  <si>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</si>
  <si>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</si>
  <si>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</si>
  <si>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</si>
  <si>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</si>
  <si>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</si>
  <si>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</si>
  <si>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</si>
  <si>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</si>
  <si>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</si>
  <si>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</si>
  <si>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</si>
  <si>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</si>
  <si>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</si>
  <si>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</si>
  <si>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</si>
  <si>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</si>
  <si>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</si>
  <si>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</si>
  <si>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</si>
  <si>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</si>
  <si>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</si>
  <si>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</si>
  <si>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</si>
  <si>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</si>
  <si>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</si>
  <si>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</si>
  <si>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</si>
  <si>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</si>
  <si>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</si>
  <si>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</si>
  <si>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</si>
  <si>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</si>
  <si>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</si>
  <si>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</si>
  <si>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</si>
  <si>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</si>
  <si>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</si>
  <si>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</si>
  <si>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</si>
  <si>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</si>
  <si>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</si>
  <si>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</si>
  <si>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</si>
  <si>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</si>
  <si>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</si>
  <si>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</si>
  <si>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</si>
  <si>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</si>
  <si>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</si>
  <si>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</si>
  <si>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</si>
  <si>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</si>
  <si>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</si>
  <si>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</si>
  <si>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</si>
  <si>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</si>
  <si>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</si>
  <si>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</si>
  <si>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</si>
  <si>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</si>
  <si>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</si>
  <si>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</si>
  <si>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</si>
  <si>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</si>
  <si>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</si>
  <si>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</si>
  <si>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</si>
  <si>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</si>
  <si>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</si>
  <si>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</si>
  <si>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</si>
  <si>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</si>
  <si>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</si>
  <si>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</si>
  <si>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</si>
  <si>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</si>
  <si>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</si>
  <si>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</si>
  <si>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</si>
  <si>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</si>
  <si>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</si>
  <si>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</si>
  <si>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</si>
  <si>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</si>
  <si>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</si>
  <si>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</si>
  <si>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</si>
  <si>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</si>
  <si>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</si>
  <si>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</si>
  <si>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</si>
  <si>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</si>
  <si>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</si>
  <si>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</si>
  <si>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</si>
  <si>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</si>
  <si>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</si>
  <si>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</si>
  <si>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</si>
  <si>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</si>
  <si>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</si>
  <si>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</si>
  <si>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</si>
  <si>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</si>
  <si>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</si>
  <si>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</si>
  <si>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</si>
  <si>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</si>
  <si>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</si>
  <si>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</si>
  <si>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</si>
  <si>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</si>
  <si>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</si>
  <si>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</si>
  <si>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</si>
  <si>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</si>
  <si>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</si>
  <si>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</si>
  <si>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</si>
  <si>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</si>
  <si>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</si>
  <si>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</si>
  <si>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</si>
  <si>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</si>
  <si>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</si>
  <si>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</si>
  <si>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</si>
  <si>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</si>
  <si>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</si>
  <si>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</si>
  <si>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</si>
  <si>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</si>
  <si>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</si>
  <si>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</si>
  <si>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</si>
  <si>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</si>
  <si>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</si>
  <si>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</si>
  <si>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</si>
  <si>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</si>
  <si>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</si>
  <si>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</si>
  <si>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</si>
  <si>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</si>
  <si>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</si>
  <si>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</si>
  <si>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</si>
  <si>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</si>
  <si>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</si>
  <si>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</si>
  <si>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</si>
  <si>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</si>
  <si>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</si>
  <si>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</si>
  <si>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</si>
  <si>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</si>
  <si>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</si>
  <si>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</si>
  <si>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</si>
  <si>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</si>
  <si>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</si>
  <si>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</si>
  <si>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</si>
  <si>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</si>
  <si>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</si>
  <si>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</si>
  <si>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</si>
  <si>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</si>
  <si>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</si>
  <si>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</si>
  <si>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</si>
  <si>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</si>
  <si>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</si>
  <si>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</si>
  <si>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</si>
  <si>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</si>
  <si>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</si>
  <si>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</si>
  <si>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</si>
  <si>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</si>
  <si>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</si>
  <si>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</si>
  <si>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</si>
  <si>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</si>
  <si>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</si>
  <si>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</si>
  <si>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</si>
  <si>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</si>
  <si>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</si>
  <si>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</si>
  <si>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</si>
  <si>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</si>
  <si>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</si>
  <si>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</si>
  <si>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</si>
  <si>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</si>
  <si>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</si>
  <si>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</si>
  <si>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</si>
  <si>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</si>
  <si>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</si>
  <si>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</si>
  <si>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</si>
  <si>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</si>
  <si>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</si>
  <si>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</si>
  <si>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</si>
  <si>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</si>
  <si>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</si>
  <si>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</si>
  <si>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</si>
  <si>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</si>
  <si>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</si>
  <si>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</si>
  <si>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</si>
  <si>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</si>
  <si>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</si>
  <si>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</si>
  <si>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</si>
  <si>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</si>
  <si>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</si>
  <si>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</si>
  <si>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</si>
  <si>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</si>
  <si>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</si>
  <si>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</si>
  <si>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</si>
  <si>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</si>
  <si>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</si>
  <si>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</si>
  <si>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</si>
  <si>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</si>
  <si>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</si>
  <si>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</si>
  <si>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</si>
  <si>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</si>
  <si>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</si>
  <si>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</si>
  <si>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</si>
  <si>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</si>
  <si>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</si>
  <si>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</si>
  <si>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</si>
  <si>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</si>
  <si>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</si>
  <si>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</si>
  <si>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</si>
  <si>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</si>
  <si>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</si>
  <si>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</si>
  <si>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</si>
  <si>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</si>
  <si>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</si>
  <si>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</si>
  <si>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</si>
  <si>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</si>
  <si>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</si>
  <si>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</si>
  <si>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</si>
  <si>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</si>
  <si>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</si>
  <si>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</si>
  <si>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</si>
  <si>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</si>
  <si>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</si>
  <si>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</si>
  <si>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</si>
  <si>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</si>
  <si>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</si>
  <si>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</si>
  <si>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</si>
  <si>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</si>
  <si>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</si>
  <si>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</si>
  <si>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</si>
  <si>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</si>
  <si>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</si>
  <si>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</si>
  <si>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</si>
  <si>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</si>
  <si>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</si>
  <si>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</si>
  <si>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</si>
  <si>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</si>
  <si>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</si>
  <si>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</si>
  <si>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</si>
  <si>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</si>
  <si>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</si>
  <si>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</si>
  <si>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</si>
  <si>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</si>
  <si>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</si>
  <si>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</si>
  <si>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</si>
  <si>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</si>
  <si>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</si>
  <si>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</si>
  <si>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</si>
  <si>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</si>
  <si>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</si>
  <si>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</si>
  <si>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</si>
  <si>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</si>
  <si>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</si>
  <si>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</si>
  <si>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</si>
  <si>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</si>
  <si>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</si>
  <si>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</si>
  <si>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</si>
  <si>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</si>
  <si>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</si>
  <si>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</si>
  <si>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</si>
  <si>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</si>
  <si>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</si>
  <si>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</si>
  <si>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</si>
  <si>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</si>
  <si>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</si>
  <si>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</si>
  <si>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</si>
  <si>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</si>
  <si>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</si>
  <si>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</si>
  <si>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</si>
  <si>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</si>
  <si>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</si>
  <si>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</si>
  <si>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</si>
  <si>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</si>
  <si>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</si>
  <si>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</si>
  <si>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</si>
  <si>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</si>
  <si>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</si>
  <si>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</si>
  <si>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</si>
  <si>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</si>
  <si>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</si>
  <si>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</si>
  <si>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</si>
  <si>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</si>
  <si>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</si>
  <si>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</si>
  <si>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</si>
  <si>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</si>
  <si>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</si>
  <si>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</si>
  <si>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</si>
  <si>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</si>
  <si>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</si>
  <si>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</si>
  <si>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</si>
  <si>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</si>
  <si>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</si>
  <si>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</si>
  <si>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</si>
  <si>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</si>
  <si>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</si>
  <si>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</si>
  <si>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</si>
  <si>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</si>
  <si>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</si>
  <si>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</si>
  <si>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</si>
  <si>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</si>
  <si>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</si>
  <si>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</si>
  <si>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</si>
  <si>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</si>
  <si>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</si>
  <si>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</si>
  <si>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</si>
  <si>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</si>
  <si>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</si>
  <si>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</si>
  <si>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</si>
  <si>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</si>
  <si>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</si>
  <si>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</si>
  <si>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</si>
  <si>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</si>
  <si>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</si>
  <si>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</si>
  <si>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</si>
  <si>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</si>
  <si>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</si>
  <si>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</si>
  <si>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</si>
  <si>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</si>
  <si>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</si>
  <si>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</si>
  <si>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</si>
  <si>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</si>
  <si>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</si>
  <si>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</si>
  <si>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</si>
  <si>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</si>
  <si>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</si>
  <si>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</si>
  <si>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</si>
  <si>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</si>
  <si>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</si>
  <si>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</si>
  <si>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</si>
  <si>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</si>
  <si>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</si>
  <si>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</si>
  <si>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</si>
  <si>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</si>
  <si>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</si>
  <si>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</si>
  <si>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</si>
  <si>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</si>
  <si>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</si>
  <si>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</si>
  <si>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</si>
  <si>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</si>
  <si>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</si>
  <si>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</si>
  <si>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</si>
  <si>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</si>
  <si>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</si>
  <si>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</si>
  <si>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</si>
  <si>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</si>
  <si>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</si>
  <si>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</si>
  <si>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</si>
  <si>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</si>
  <si>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</si>
  <si>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</si>
  <si>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</si>
  <si>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</si>
  <si>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</si>
  <si>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</si>
  <si>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</si>
  <si>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</si>
  <si>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</si>
  <si>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</si>
  <si>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</si>
  <si>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</si>
  <si>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</si>
  <si>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</si>
  <si>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</si>
  <si>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</si>
  <si>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</si>
  <si>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</si>
  <si>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</si>
  <si>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</si>
  <si>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</si>
  <si>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</si>
  <si>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</si>
  <si>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</si>
  <si>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</si>
  <si>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</si>
  <si>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</si>
  <si>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</si>
  <si>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</si>
  <si>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</si>
  <si>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</si>
  <si>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</si>
  <si>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</si>
  <si>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</si>
  <si>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</si>
  <si>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</si>
  <si>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</si>
  <si>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</si>
  <si>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</si>
  <si>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</si>
  <si>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</si>
  <si>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</si>
  <si>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</si>
  <si>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</si>
  <si>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</si>
  <si>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</si>
  <si>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</si>
  <si>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</si>
  <si>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</si>
  <si>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</si>
  <si>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</si>
  <si>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</si>
  <si>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</si>
  <si>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</si>
  <si>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</si>
  <si>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</si>
  <si>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</si>
  <si>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</si>
  <si>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</si>
  <si>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</si>
  <si>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</si>
  <si>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</si>
  <si>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</si>
  <si>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</si>
  <si>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</si>
  <si>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</si>
  <si>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</si>
  <si>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</si>
  <si>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</si>
  <si>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</si>
  <si>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</si>
  <si>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</si>
  <si>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</si>
  <si>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</si>
  <si>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</si>
  <si>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</si>
  <si>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</si>
  <si>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</si>
  <si>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</si>
  <si>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</si>
  <si>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</si>
  <si>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</si>
  <si>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</si>
  <si>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</si>
  <si>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</si>
  <si>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</si>
  <si>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</si>
  <si>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</si>
  <si>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</si>
  <si>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</si>
  <si>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</si>
  <si>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</si>
  <si>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</si>
  <si>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</si>
  <si>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</si>
  <si>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</si>
  <si>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</si>
  <si>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</si>
  <si>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</si>
  <si>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</si>
  <si>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</si>
  <si>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</si>
  <si>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</si>
  <si>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</si>
  <si>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</si>
  <si>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</si>
  <si>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</si>
  <si>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</si>
  <si>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</si>
  <si>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</si>
  <si>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</si>
  <si>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</si>
  <si>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</si>
  <si>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</si>
  <si>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</si>
  <si>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</si>
  <si>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</si>
  <si>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</si>
  <si>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</si>
  <si>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</si>
  <si>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</si>
  <si>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</si>
  <si>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</si>
  <si>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</si>
  <si>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</si>
  <si>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</si>
  <si>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</si>
  <si>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</si>
  <si>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</si>
  <si>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</si>
  <si>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</si>
  <si>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</si>
  <si>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</si>
  <si>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</si>
  <si>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</si>
  <si>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</si>
  <si>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</si>
  <si>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</si>
  <si>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</si>
  <si>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</si>
  <si>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</si>
  <si>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</si>
  <si>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</si>
  <si>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</si>
  <si>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</si>
  <si>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</si>
  <si>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</si>
  <si>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</si>
  <si>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</si>
  <si>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</si>
  <si>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</si>
  <si>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</si>
  <si>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</si>
  <si>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</si>
  <si>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</si>
  <si>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</si>
  <si>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</si>
  <si>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</si>
  <si>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</si>
  <si>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</si>
  <si>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</si>
  <si>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</si>
  <si>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</si>
  <si>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</si>
  <si>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</si>
  <si>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</si>
  <si>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</si>
  <si>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</si>
  <si>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</si>
  <si>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</si>
  <si>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</si>
  <si>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</si>
  <si>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</si>
  <si>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</si>
  <si>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</si>
  <si>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</si>
  <si>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</si>
  <si>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</si>
  <si>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</si>
  <si>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</si>
  <si>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</si>
  <si>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</si>
  <si>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</si>
  <si>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</si>
  <si>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</si>
  <si>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</si>
  <si>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</si>
  <si>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</si>
  <si>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</si>
  <si>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</si>
  <si>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</si>
  <si>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</si>
  <si>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</si>
  <si>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</si>
  <si>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</si>
  <si>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</si>
  <si>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</si>
  <si>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</si>
  <si>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</si>
  <si>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</si>
  <si>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</si>
  <si>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</si>
  <si>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</si>
  <si>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</si>
  <si>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</si>
  <si>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</si>
  <si>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</si>
  <si>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</si>
  <si>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</si>
  <si>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</si>
  <si>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</si>
  <si>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</si>
  <si>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</si>
  <si>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</si>
  <si>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</si>
  <si>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</si>
  <si>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</si>
  <si>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</si>
  <si>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</si>
  <si>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</si>
  <si>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</si>
  <si>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</si>
  <si>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</si>
  <si>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</si>
  <si>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</si>
  <si>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</si>
  <si>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</si>
  <si>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</si>
  <si>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</si>
  <si>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</si>
  <si>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</si>
  <si>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</si>
  <si>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</si>
  <si>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</si>
  <si>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</si>
  <si>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</si>
  <si>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</si>
  <si>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</si>
  <si>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</si>
  <si>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</si>
  <si>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</si>
  <si>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</si>
  <si>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</si>
  <si>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</si>
  <si>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</si>
  <si>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</si>
  <si>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</si>
  <si>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</si>
  <si>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</si>
  <si>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</si>
  <si>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</si>
  <si>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</si>
  <si>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</si>
  <si>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</si>
  <si>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</si>
  <si>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</si>
  <si>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</si>
  <si>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</si>
  <si>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</si>
  <si>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</si>
  <si>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</si>
  <si>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</si>
  <si>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</si>
  <si>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</si>
  <si>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</si>
  <si>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</si>
  <si>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</si>
  <si>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</si>
  <si>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</si>
  <si>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</si>
  <si>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</si>
  <si>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</si>
  <si>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</si>
  <si>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</si>
  <si>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</si>
  <si>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</si>
  <si>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</si>
  <si>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</si>
  <si>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</si>
  <si>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</si>
  <si>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</si>
  <si>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</si>
  <si>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</si>
  <si>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</si>
  <si>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</si>
  <si>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</si>
  <si>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</si>
  <si>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</si>
  <si>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</si>
  <si>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</si>
  <si>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</si>
  <si>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</si>
  <si>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</si>
  <si>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</si>
  <si>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</si>
  <si>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</si>
  <si>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</si>
  <si>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</si>
  <si>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</si>
  <si>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</si>
  <si>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</si>
  <si>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</si>
  <si>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</si>
  <si>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</si>
  <si>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</si>
  <si>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</si>
  <si>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</si>
  <si>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</si>
  <si>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</si>
  <si>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</si>
  <si>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</si>
  <si>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</si>
  <si>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</si>
  <si>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</si>
  <si>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</si>
  <si>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</si>
  <si>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</si>
  <si>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</si>
  <si>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</si>
  <si>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</si>
  <si>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</si>
  <si>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</si>
  <si>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</si>
  <si>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</si>
  <si>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</si>
  <si>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</si>
  <si>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</si>
  <si>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</si>
  <si>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</si>
  <si>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</si>
  <si>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</si>
  <si>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</si>
  <si>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</si>
  <si>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</si>
  <si>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</si>
  <si>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</si>
  <si>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</si>
  <si>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</si>
  <si>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</si>
  <si>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</si>
  <si>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</si>
  <si>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</si>
  <si>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</si>
  <si>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</si>
  <si>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</si>
  <si>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</si>
  <si>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</si>
  <si>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</si>
  <si>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</si>
  <si>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</si>
  <si>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</si>
  <si>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</si>
  <si>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</si>
  <si>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</si>
  <si>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</si>
  <si>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</si>
  <si>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</si>
  <si>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</si>
  <si>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</si>
  <si>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</si>
  <si>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</si>
  <si>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</si>
  <si>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</si>
  <si>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</si>
  <si>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</si>
  <si>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</si>
  <si>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</si>
  <si>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</si>
  <si>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</si>
  <si>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</si>
  <si>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</si>
  <si>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</si>
  <si>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</si>
  <si>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</si>
  <si>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</si>
  <si>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</si>
  <si>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</si>
  <si>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</si>
  <si>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</si>
  <si>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</si>
  <si>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</si>
  <si>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</si>
  <si>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</si>
  <si>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</si>
  <si>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</si>
  <si>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</si>
  <si>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</si>
  <si>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</si>
  <si>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</si>
  <si>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</si>
  <si>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</si>
  <si>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</si>
  <si>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</si>
  <si>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</si>
  <si>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</si>
  <si>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</si>
  <si>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</si>
  <si>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</si>
  <si>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</si>
  <si>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</si>
  <si>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</si>
  <si>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</si>
  <si>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</si>
  <si>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</si>
  <si>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</si>
  <si>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</si>
  <si>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</si>
  <si>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</si>
  <si>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</si>
  <si>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</si>
  <si>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</si>
  <si>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</si>
  <si>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</si>
  <si>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</si>
  <si>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</si>
  <si>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</si>
  <si>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</si>
  <si>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</si>
  <si>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</si>
  <si>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</si>
  <si>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</si>
  <si>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</si>
  <si>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</si>
  <si>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</si>
  <si>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</si>
  <si>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</si>
  <si>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</si>
  <si>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</si>
  <si>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</si>
  <si>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</si>
  <si>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</si>
  <si>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</si>
  <si>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</si>
  <si>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</si>
  <si>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</si>
  <si>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</si>
  <si>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</si>
  <si>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</si>
  <si>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</si>
  <si>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</si>
  <si>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</si>
  <si>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</si>
  <si>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</si>
  <si>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</si>
  <si>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</si>
  <si>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</si>
  <si>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</si>
  <si>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</si>
  <si>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</si>
  <si>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</si>
  <si>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</si>
  <si>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</si>
  <si>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</si>
  <si>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</si>
  <si>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</si>
  <si>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</si>
  <si>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</si>
  <si>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</si>
  <si>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</si>
  <si>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</si>
  <si>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</si>
  <si>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</si>
  <si>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</si>
  <si>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</si>
  <si>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</si>
  <si>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</si>
  <si>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</si>
  <si>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</si>
  <si>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</si>
  <si>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</si>
  <si>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</si>
  <si>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</si>
  <si>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</si>
  <si>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</si>
  <si>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</si>
  <si>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</si>
  <si>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</si>
  <si>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</si>
  <si>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</si>
  <si>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</si>
  <si>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</si>
  <si>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</si>
  <si>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</si>
  <si>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</si>
  <si>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</si>
  <si>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</si>
  <si>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</si>
  <si>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</si>
  <si>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</si>
  <si>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</si>
  <si>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</si>
  <si>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</si>
  <si>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</si>
  <si>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</si>
  <si>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</si>
  <si>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</si>
  <si>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</si>
  <si>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</si>
  <si>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</si>
  <si>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</si>
  <si>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</si>
  <si>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</si>
  <si>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</si>
  <si>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</si>
  <si>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</si>
  <si>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</si>
  <si>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</si>
  <si>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</si>
  <si>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</si>
  <si>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</si>
  <si>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</si>
  <si>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</si>
  <si>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</si>
  <si>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</si>
  <si>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</si>
  <si>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</si>
  <si>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</si>
  <si>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</si>
  <si>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</si>
  <si>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</si>
  <si>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</si>
  <si>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</si>
  <si>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</si>
  <si>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</si>
  <si>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</si>
  <si>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</si>
  <si>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</si>
  <si>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</si>
  <si>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</si>
  <si>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</si>
  <si>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</si>
  <si>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</si>
  <si>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</si>
  <si>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</si>
  <si>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</si>
  <si>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</si>
  <si>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</si>
  <si>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</si>
  <si>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</si>
  <si>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</si>
  <si>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</si>
  <si>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</si>
  <si>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</si>
  <si>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</si>
  <si>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</si>
  <si>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</si>
  <si>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</si>
  <si>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</si>
  <si>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</si>
  <si>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</si>
  <si>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</si>
  <si>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</si>
  <si>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</si>
  <si>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</si>
  <si>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</si>
  <si>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</si>
  <si>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</si>
  <si>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</si>
  <si>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</si>
  <si>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</si>
  <si>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</si>
  <si>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</si>
  <si>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</si>
  <si>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</si>
  <si>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</si>
  <si>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</si>
  <si>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</si>
  <si>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</si>
  <si>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</si>
  <si>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</si>
  <si>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</si>
  <si>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</si>
  <si>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</si>
  <si>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</si>
  <si>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</si>
  <si>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</si>
  <si>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</si>
  <si>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</si>
  <si>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</si>
  <si>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</si>
  <si>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</si>
  <si>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</si>
  <si>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</si>
  <si>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</si>
  <si>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</si>
  <si>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</si>
  <si>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</si>
  <si>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</si>
  <si>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</si>
  <si>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</si>
  <si>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</si>
  <si>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</si>
  <si>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</si>
  <si>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</si>
  <si>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</si>
  <si>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</si>
  <si>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</si>
  <si>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</si>
  <si>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</si>
  <si>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</si>
  <si>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</si>
  <si>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</si>
  <si>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</si>
  <si>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</si>
  <si>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</si>
  <si>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</si>
  <si>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</si>
  <si>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</si>
  <si>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</si>
  <si>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</si>
  <si>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</si>
  <si>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</si>
  <si>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</si>
  <si>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</si>
  <si>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</si>
  <si>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</si>
  <si>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</si>
  <si>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</si>
  <si>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</si>
  <si>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</si>
  <si>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</si>
  <si>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</si>
  <si>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</si>
  <si>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</si>
  <si>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</si>
  <si>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</si>
  <si>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</si>
  <si>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</si>
  <si>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</si>
  <si>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</si>
  <si>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</si>
  <si>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</si>
  <si>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</si>
  <si>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</si>
  <si>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</si>
  <si>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</si>
  <si>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</si>
  <si>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</si>
  <si>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</si>
  <si>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</si>
  <si>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</si>
  <si>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</si>
  <si>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</si>
  <si>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</si>
  <si>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</si>
  <si>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</si>
  <si>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</si>
  <si>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</si>
  <si>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</si>
  <si>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</si>
  <si>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</si>
  <si>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</si>
  <si>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</si>
  <si>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</si>
  <si>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</si>
  <si>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</si>
  <si>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</si>
  <si>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</si>
  <si>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</si>
  <si>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</si>
  <si>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</si>
  <si>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</si>
  <si>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</si>
  <si>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</si>
  <si>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</si>
  <si>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</si>
  <si>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</si>
  <si>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</si>
  <si>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</si>
  <si>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</si>
  <si>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</si>
  <si>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</si>
  <si>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</si>
  <si>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</si>
  <si>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</si>
  <si>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</si>
  <si>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</si>
  <si>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</si>
  <si>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</si>
  <si>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</si>
  <si>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</si>
  <si>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</si>
  <si>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</si>
  <si>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</si>
  <si>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</si>
  <si>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</si>
  <si>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</si>
  <si>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</si>
  <si>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</si>
  <si>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</si>
  <si>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</si>
  <si>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</si>
  <si>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</si>
  <si>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</si>
  <si>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</si>
  <si>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</si>
  <si>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</si>
  <si>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</si>
  <si>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</si>
  <si>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</si>
  <si>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</si>
  <si>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</si>
  <si>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</si>
  <si>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</si>
  <si>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</si>
  <si>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</si>
  <si>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</si>
  <si>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</si>
  <si>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</si>
  <si>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</si>
  <si>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</si>
  <si>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</si>
  <si>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</si>
  <si>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</si>
  <si>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</si>
  <si>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</si>
  <si>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</si>
  <si>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</si>
  <si>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</si>
  <si>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</si>
  <si>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</si>
  <si>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</si>
  <si>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</si>
  <si>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</si>
  <si>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</si>
  <si>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</si>
  <si>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</si>
  <si>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</si>
  <si>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</si>
  <si>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</si>
  <si>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</si>
  <si>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</si>
  <si>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</si>
  <si>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</si>
  <si>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</si>
  <si>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</si>
  <si>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</si>
  <si>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</si>
  <si>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</si>
  <si>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</si>
  <si>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</si>
  <si>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</si>
  <si>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</si>
  <si>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</si>
  <si>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</si>
  <si>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</si>
  <si>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</si>
  <si>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</si>
  <si>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</si>
  <si>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</si>
  <si>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</si>
  <si>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</si>
  <si>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</si>
  <si>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</si>
  <si>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</si>
  <si>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</si>
  <si>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</si>
  <si>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</si>
  <si>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</si>
  <si>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</si>
  <si>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</si>
  <si>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</si>
  <si>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</si>
  <si>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</si>
  <si>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</si>
  <si>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</si>
  <si>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</si>
  <si>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</si>
  <si>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</si>
  <si>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</si>
  <si>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</si>
  <si>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</si>
  <si>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</si>
  <si>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</si>
  <si>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</si>
  <si>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</si>
  <si>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</si>
  <si>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</si>
  <si>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</si>
  <si>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</si>
  <si>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</si>
  <si>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</si>
  <si>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</si>
  <si>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</si>
  <si>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</si>
  <si>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</si>
  <si>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</si>
  <si>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</si>
  <si>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</si>
  <si>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</si>
  <si>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</si>
  <si>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</si>
  <si>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</si>
  <si>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</si>
  <si>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</si>
  <si>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</si>
  <si>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</si>
  <si>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</si>
  <si>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</si>
  <si>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</si>
  <si>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</si>
  <si>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</si>
  <si>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</si>
  <si>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</si>
  <si>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</si>
  <si>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</si>
  <si>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</si>
  <si>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</si>
  <si>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</si>
  <si>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</si>
  <si>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</si>
  <si>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</si>
  <si>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</si>
  <si>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</si>
  <si>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</si>
  <si>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</si>
  <si>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</si>
  <si>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</si>
  <si>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</si>
  <si>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</si>
  <si>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</si>
  <si>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</si>
  <si>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</si>
  <si>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</si>
  <si>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</si>
  <si>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</si>
  <si>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</si>
  <si>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</si>
  <si>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</si>
  <si>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</si>
  <si>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</si>
  <si>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</si>
  <si>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</si>
  <si>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</si>
  <si>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</si>
  <si>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</si>
  <si>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</si>
  <si>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</si>
  <si>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</si>
  <si>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</si>
  <si>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</si>
  <si>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</si>
  <si>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</si>
  <si>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</si>
  <si>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</si>
  <si>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</si>
  <si>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</si>
  <si>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</si>
  <si>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</si>
  <si>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</si>
  <si>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</si>
  <si>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</si>
  <si>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</si>
  <si>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</si>
  <si>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</si>
  <si>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</si>
  <si>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</si>
  <si>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</si>
  <si>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</si>
  <si>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</si>
  <si>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</si>
  <si>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</si>
  <si>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</si>
  <si>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</si>
  <si>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</si>
  <si>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</si>
  <si>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</si>
  <si>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</si>
  <si>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</si>
  <si>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</si>
  <si>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</si>
  <si>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</si>
  <si>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</si>
  <si>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</si>
  <si>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</si>
  <si>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</si>
  <si>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</si>
  <si>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</si>
  <si>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</si>
  <si>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</si>
  <si>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</si>
  <si>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</si>
  <si>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</si>
  <si>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</si>
  <si>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</si>
  <si>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</si>
  <si>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</si>
  <si>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</si>
  <si>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</si>
  <si>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</si>
  <si>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</si>
  <si>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</si>
  <si>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</si>
  <si>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</si>
  <si>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</si>
  <si>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</si>
  <si>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</si>
  <si>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</si>
  <si>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</si>
  <si>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</si>
  <si>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</si>
  <si>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</si>
  <si>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</si>
  <si>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</si>
  <si>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</si>
  <si>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</si>
  <si>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</si>
  <si>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</si>
  <si>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</si>
  <si>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</si>
  <si>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</si>
  <si>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</si>
  <si>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</si>
  <si>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</si>
  <si>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</si>
  <si>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</si>
  <si>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</si>
  <si>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</si>
  <si>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</si>
  <si>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</si>
  <si>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</si>
  <si>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</si>
  <si>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</si>
  <si>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</si>
  <si>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</si>
  <si>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</si>
  <si>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</si>
  <si>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</si>
  <si>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</si>
  <si>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</si>
  <si>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</si>
  <si>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</si>
  <si>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</si>
  <si>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</si>
  <si>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</si>
  <si>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</si>
  <si>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</si>
  <si>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</si>
  <si>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</si>
  <si>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</si>
  <si>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</si>
  <si>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</si>
  <si>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</si>
  <si>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</si>
  <si>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</si>
  <si>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</si>
  <si>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</si>
  <si>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</si>
  <si>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</si>
  <si>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</si>
  <si>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</si>
  <si>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</si>
  <si>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</si>
  <si>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</si>
  <si>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</si>
  <si>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</si>
  <si>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</si>
  <si>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</si>
  <si>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</si>
  <si>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</si>
  <si>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</si>
  <si>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</si>
  <si>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</si>
  <si>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</si>
  <si>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</si>
  <si>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</si>
  <si>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</si>
  <si>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</si>
  <si>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</si>
  <si>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</si>
  <si>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</si>
  <si>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</si>
  <si>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</si>
  <si>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</si>
  <si>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</si>
  <si>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</si>
  <si>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</si>
  <si>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</si>
  <si>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</si>
  <si>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</si>
  <si>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</si>
  <si>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</si>
  <si>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</si>
  <si>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</si>
  <si>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</si>
  <si>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</si>
  <si>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</si>
  <si>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</si>
  <si>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</si>
  <si>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</si>
  <si>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</si>
  <si>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</si>
  <si>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</si>
  <si>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</si>
  <si>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</si>
  <si>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</si>
  <si>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</si>
  <si>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</si>
  <si>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</si>
  <si>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</si>
  <si>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</si>
  <si>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</si>
  <si>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</si>
  <si>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</si>
  <si>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</si>
  <si>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</si>
  <si>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</si>
  <si>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</si>
  <si>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</si>
  <si>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</si>
  <si>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</si>
  <si>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</si>
  <si>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</si>
  <si>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</si>
  <si>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</si>
  <si>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</si>
  <si>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</si>
  <si>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</si>
  <si>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</si>
  <si>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</si>
  <si>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</si>
  <si>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</si>
  <si>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</si>
  <si>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</si>
  <si>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</si>
  <si>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</si>
  <si>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</si>
  <si>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</si>
  <si>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</si>
  <si>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</si>
  <si>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</si>
  <si>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</si>
  <si>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</si>
  <si>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</si>
  <si>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</si>
  <si>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</si>
  <si>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</si>
  <si>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</si>
  <si>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</si>
  <si>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</si>
  <si>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</si>
  <si>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</si>
  <si>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</si>
  <si>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</si>
  <si>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</si>
  <si>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</si>
  <si>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</si>
  <si>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</si>
  <si>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</si>
  <si>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</si>
  <si>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</si>
  <si>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</si>
  <si>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</si>
  <si>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</si>
  <si>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</si>
  <si>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</si>
  <si>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</si>
  <si>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</si>
  <si>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</si>
  <si>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</si>
  <si>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</si>
  <si>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</si>
  <si>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</si>
  <si>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</si>
  <si>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</si>
  <si>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</si>
  <si>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</si>
  <si>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</si>
  <si>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</si>
  <si>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</si>
  <si>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</si>
  <si>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</si>
  <si>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</si>
  <si>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</si>
  <si>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</si>
  <si>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</si>
  <si>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</si>
  <si>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</si>
  <si>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</si>
  <si>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</si>
  <si>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</si>
  <si>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</si>
  <si>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</si>
  <si>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</si>
  <si>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</si>
  <si>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</si>
  <si>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</si>
  <si>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</si>
  <si>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</si>
  <si>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</si>
  <si>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</si>
  <si>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</si>
  <si>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</si>
  <si>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</si>
  <si>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</si>
  <si>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</si>
  <si>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</si>
  <si>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</si>
  <si>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</si>
  <si>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</si>
  <si>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</si>
  <si>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</si>
  <si>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</si>
  <si>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</si>
  <si>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</si>
  <si>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</si>
  <si>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</si>
  <si>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</si>
  <si>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</si>
  <si>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</si>
  <si>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</si>
  <si>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</si>
  <si>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</si>
  <si>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</si>
  <si>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</si>
  <si>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</si>
  <si>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</si>
  <si>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</si>
  <si>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</si>
  <si>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</si>
  <si>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</si>
  <si>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</si>
  <si>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</si>
  <si>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</si>
  <si>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</si>
  <si>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</si>
  <si>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</si>
  <si>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</si>
  <si>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</si>
  <si>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</si>
  <si>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</si>
  <si>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</si>
  <si>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</si>
  <si>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</si>
  <si>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</si>
  <si>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</si>
  <si>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</si>
  <si>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</si>
  <si>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</si>
  <si>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</si>
  <si>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</si>
  <si>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</si>
  <si>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</si>
  <si>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</si>
  <si>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</si>
  <si>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</si>
  <si>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</si>
  <si>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</si>
  <si>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</si>
  <si>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</si>
  <si>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</si>
  <si>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</si>
  <si>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</si>
  <si>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</si>
  <si>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</si>
  <si>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</si>
  <si>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</si>
  <si>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</si>
  <si>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</si>
  <si>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</si>
  <si>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</si>
  <si>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</si>
  <si>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</si>
  <si>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</si>
  <si>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</si>
  <si>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</si>
  <si>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</si>
  <si>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</si>
  <si>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</si>
  <si>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</si>
  <si>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</si>
  <si>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</si>
  <si>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</si>
  <si>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</si>
  <si>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</si>
  <si>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</si>
  <si>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</si>
  <si>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</si>
  <si>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</si>
  <si>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</si>
  <si>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</si>
  <si>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</si>
  <si>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</si>
  <si>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</si>
  <si>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</si>
  <si>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</si>
  <si>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</si>
  <si>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</si>
  <si>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</si>
  <si>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</si>
  <si>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</si>
  <si>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</si>
  <si>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</si>
  <si>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</si>
  <si>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</si>
  <si>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</si>
  <si>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</si>
  <si>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</si>
  <si>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</si>
  <si>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</si>
  <si>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</si>
  <si>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</si>
  <si>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</si>
  <si>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</si>
  <si>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</si>
  <si>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</si>
  <si>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</si>
  <si>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</si>
  <si>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</si>
  <si>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</si>
  <si>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</si>
  <si>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</si>
  <si>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</si>
  <si>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</si>
  <si>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</si>
  <si>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</si>
  <si>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</si>
  <si>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</si>
  <si>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</si>
  <si>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</si>
  <si>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</si>
  <si>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</si>
  <si>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</si>
  <si>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</si>
  <si>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</si>
  <si>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</si>
  <si>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</si>
  <si>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</si>
  <si>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</si>
  <si>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</si>
  <si>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</si>
  <si>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</si>
  <si>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</si>
  <si>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</si>
  <si>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</si>
  <si>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</si>
  <si>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</si>
  <si>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</si>
  <si>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</si>
  <si>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</si>
  <si>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</si>
  <si>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</si>
  <si>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</si>
  <si>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</si>
  <si>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</si>
  <si>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</si>
  <si>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</si>
  <si>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</si>
  <si>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</si>
  <si>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</si>
  <si>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</si>
  <si>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</si>
  <si>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</si>
  <si>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</si>
  <si>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</si>
  <si>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</si>
  <si>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</si>
  <si>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</si>
  <si>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</si>
  <si>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</si>
  <si>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</si>
  <si>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</si>
  <si>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</si>
  <si>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</si>
  <si>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</si>
  <si>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</si>
  <si>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</si>
  <si>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</si>
  <si>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</si>
  <si>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</si>
  <si>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</si>
  <si>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</si>
  <si>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</si>
  <si>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</si>
  <si>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</si>
  <si>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</si>
  <si>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</si>
  <si>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</si>
  <si>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</si>
  <si>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</si>
  <si>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</si>
  <si>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</si>
  <si>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</si>
  <si>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</si>
  <si>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</si>
  <si>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</si>
  <si>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</si>
  <si>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</si>
  <si>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</si>
  <si>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</si>
  <si>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</si>
  <si>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</si>
  <si>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</si>
  <si>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</si>
  <si>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</si>
  <si>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</si>
  <si>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</si>
  <si>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</si>
  <si>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</si>
  <si>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</si>
  <si>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</si>
  <si>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</si>
  <si>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</si>
  <si>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</si>
  <si>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</si>
  <si>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</si>
  <si>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</si>
  <si>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</si>
  <si>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</si>
  <si>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</si>
  <si>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</si>
  <si>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</si>
  <si>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</si>
  <si>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</si>
  <si>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</si>
  <si>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</si>
  <si>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</si>
  <si>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</si>
  <si>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</si>
  <si>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</si>
  <si>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</si>
  <si>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</si>
  <si>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</si>
  <si>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</si>
  <si>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</si>
  <si>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</si>
  <si>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</si>
  <si>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</si>
  <si>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</si>
  <si>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</si>
  <si>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</si>
  <si>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</si>
  <si>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</si>
  <si>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</si>
  <si>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</si>
  <si>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</si>
  <si>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</si>
  <si>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</si>
  <si>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</si>
  <si>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</si>
  <si>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</si>
  <si>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</si>
  <si>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</si>
  <si>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</si>
  <si>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</si>
  <si>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</si>
  <si>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</si>
  <si>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</si>
  <si>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</si>
  <si>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</si>
  <si>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</si>
  <si>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</si>
  <si>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</si>
  <si>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</si>
  <si>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</si>
  <si>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</si>
  <si>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</si>
  <si>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</si>
  <si>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</si>
  <si>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</si>
  <si>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</si>
  <si>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</si>
  <si>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</si>
  <si>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</si>
  <si>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</si>
  <si>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</si>
  <si>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</si>
  <si>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</si>
  <si>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</si>
  <si>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</si>
  <si>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</si>
  <si>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</si>
  <si>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</si>
  <si>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</si>
  <si>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</si>
  <si>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</si>
  <si>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</si>
  <si>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</si>
  <si>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</si>
  <si>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</si>
  <si>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</si>
  <si>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</si>
  <si>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</si>
  <si>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</si>
  <si>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</si>
  <si>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</si>
  <si>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</si>
  <si>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</si>
  <si>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</si>
  <si>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</si>
  <si>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</si>
  <si>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</si>
  <si>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</si>
  <si>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</si>
  <si>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</si>
  <si>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</si>
  <si>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</si>
  <si>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</si>
  <si>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</si>
  <si>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</si>
  <si>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</si>
  <si>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</si>
  <si>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</si>
  <si>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</si>
  <si>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</si>
  <si>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</si>
  <si>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</si>
  <si>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</si>
  <si>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</si>
  <si>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</si>
  <si>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</si>
  <si>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</si>
  <si>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</si>
  <si>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</si>
  <si>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</si>
  <si>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</si>
  <si>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</si>
  <si>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</si>
  <si>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</si>
  <si>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</si>
  <si>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</si>
  <si>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</si>
  <si>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</si>
  <si>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</si>
  <si>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</si>
  <si>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</si>
  <si>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</si>
  <si>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</si>
  <si>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</si>
  <si>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</si>
  <si>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</si>
  <si>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</si>
  <si>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</si>
  <si>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</si>
  <si>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</si>
  <si>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</si>
  <si>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</si>
  <si>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</si>
  <si>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</si>
  <si>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</si>
  <si>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</si>
  <si>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</si>
  <si>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</si>
  <si>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</si>
  <si>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</si>
  <si>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</si>
  <si>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</si>
  <si>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</si>
  <si>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</si>
  <si>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</si>
  <si>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</si>
  <si>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</si>
  <si>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</si>
  <si>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</si>
  <si>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</si>
  <si>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</si>
  <si>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</si>
  <si>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</si>
  <si>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</si>
  <si>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</si>
  <si>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</si>
  <si>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</si>
  <si>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</si>
  <si>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</si>
  <si>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</si>
  <si>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</si>
  <si>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</si>
  <si>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</si>
  <si>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</si>
  <si>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</si>
  <si>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</si>
  <si>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</si>
  <si>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</si>
  <si>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</si>
  <si>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</si>
  <si>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</si>
  <si>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</si>
  <si>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</si>
  <si>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</si>
  <si>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</si>
  <si>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</si>
  <si>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</si>
  <si>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</si>
  <si>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</si>
  <si>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</si>
  <si>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</si>
  <si>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</si>
  <si>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</si>
  <si>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</si>
  <si>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</si>
  <si>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</si>
  <si>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</si>
  <si>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</si>
  <si>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</si>
  <si>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</si>
  <si>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</si>
  <si>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</si>
  <si>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</si>
  <si>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</si>
  <si>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</si>
  <si>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</si>
  <si>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</si>
  <si>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</si>
  <si>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</si>
  <si>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</si>
  <si>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</si>
  <si>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</si>
  <si>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</si>
  <si>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</si>
  <si>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</si>
  <si>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</si>
  <si>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</si>
  <si>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</si>
  <si>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</si>
  <si>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</si>
  <si>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</si>
  <si>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</si>
  <si>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</si>
  <si>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</si>
  <si>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</si>
  <si>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</si>
  <si>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</si>
  <si>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</si>
  <si>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</si>
  <si>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</si>
  <si>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</si>
  <si>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</si>
  <si>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</si>
  <si>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</si>
  <si>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</si>
  <si>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</si>
  <si>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</si>
  <si>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</si>
  <si>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</si>
  <si>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</si>
  <si>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</si>
  <si>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</si>
  <si>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</si>
  <si>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</si>
  <si>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</si>
  <si>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</si>
  <si>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</si>
  <si>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</si>
  <si>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</si>
  <si>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</si>
  <si>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</si>
  <si>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</si>
  <si>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</si>
  <si>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</si>
  <si>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</si>
  <si>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</si>
  <si>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</si>
  <si>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</si>
  <si>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</si>
  <si>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</si>
  <si>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</si>
  <si>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</si>
  <si>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</si>
  <si>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</si>
  <si>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</si>
  <si>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</si>
  <si>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</si>
  <si>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</si>
  <si>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</si>
  <si>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</si>
  <si>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</si>
  <si>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</si>
  <si>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</si>
  <si>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</si>
  <si>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</si>
  <si>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</si>
  <si>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</si>
  <si>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</si>
  <si>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</si>
  <si>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</si>
  <si>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</si>
  <si>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</si>
  <si>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</si>
  <si>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</si>
  <si>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</si>
  <si>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</si>
  <si>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</si>
  <si>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</si>
  <si>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</si>
  <si>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</si>
  <si>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</si>
  <si>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</si>
  <si>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</si>
  <si>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</si>
  <si>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</si>
  <si>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</si>
  <si>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</si>
  <si>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</si>
  <si>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</si>
  <si>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</si>
  <si>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</si>
  <si>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</si>
  <si>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</si>
  <si>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</si>
  <si>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</si>
  <si>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</si>
  <si>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</si>
  <si>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</si>
  <si>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</si>
  <si>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</si>
  <si>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</si>
  <si>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</si>
  <si>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</si>
  <si>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</si>
  <si>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</si>
  <si>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</si>
  <si>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</si>
  <si>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</si>
  <si>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</si>
  <si>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</si>
  <si>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</si>
  <si>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</si>
  <si>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</si>
  <si>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</si>
  <si>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</si>
  <si>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</si>
  <si>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</si>
  <si>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</si>
  <si>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</si>
  <si>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</si>
  <si>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</si>
  <si>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</si>
  <si>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</si>
  <si>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</si>
  <si>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</si>
  <si>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</si>
  <si>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</si>
  <si>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</si>
  <si>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</si>
  <si>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</si>
  <si>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</si>
  <si>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</si>
  <si>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</si>
  <si>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</si>
  <si>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</si>
  <si>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</si>
  <si>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</si>
  <si>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</si>
  <si>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</si>
  <si>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</si>
  <si>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</si>
  <si>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</si>
  <si>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</si>
  <si>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</si>
  <si>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</si>
  <si>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</si>
  <si>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</si>
  <si>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</si>
  <si>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</si>
  <si>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</si>
  <si>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</si>
  <si>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</si>
  <si>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</si>
  <si>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</si>
  <si>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</si>
  <si>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</si>
  <si>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</si>
  <si>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</si>
  <si>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</si>
  <si>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</si>
  <si>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</si>
  <si>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</si>
  <si>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</si>
  <si>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</si>
  <si>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</si>
  <si>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</si>
  <si>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</si>
  <si>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</si>
  <si>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</si>
  <si>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</si>
  <si>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</si>
  <si>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</si>
  <si>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</si>
  <si>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</si>
  <si>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</si>
  <si>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</si>
  <si>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</si>
  <si>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</si>
  <si>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</si>
  <si>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</si>
  <si>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</si>
  <si>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</si>
  <si>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</si>
  <si>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</si>
  <si>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</si>
  <si>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</si>
  <si>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</si>
  <si>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</si>
  <si>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</si>
  <si>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</si>
  <si>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</si>
  <si>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</si>
  <si>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</si>
  <si>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</si>
  <si>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</si>
  <si>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</si>
  <si>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</si>
  <si>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</si>
  <si>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</si>
  <si>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</si>
  <si>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</si>
  <si>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</si>
  <si>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</si>
  <si>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</si>
  <si>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</si>
  <si>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</si>
  <si>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</si>
  <si>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</si>
  <si>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</si>
  <si>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</si>
  <si>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</si>
  <si>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</si>
  <si>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</si>
  <si>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</si>
  <si>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</si>
  <si>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</si>
  <si>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</si>
  <si>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</si>
  <si>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</si>
  <si>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</si>
  <si>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</si>
  <si>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</si>
  <si>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</si>
  <si>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</si>
  <si>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</si>
  <si>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</si>
  <si>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</si>
  <si>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</si>
  <si>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</si>
  <si>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</si>
  <si>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</si>
  <si>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</si>
  <si>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</si>
  <si>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</si>
  <si>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</si>
  <si>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</si>
  <si>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</si>
  <si>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</si>
  <si>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</si>
  <si>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</si>
  <si>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</si>
  <si>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</si>
  <si>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</si>
  <si>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</si>
  <si>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</si>
  <si>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</si>
  <si>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</si>
  <si>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</si>
  <si>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</si>
  <si>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</si>
  <si>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</si>
  <si>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</si>
  <si>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</si>
  <si>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</si>
  <si>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</si>
  <si>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</si>
  <si>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</si>
  <si>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</si>
  <si>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</si>
  <si>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</si>
  <si>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</si>
  <si>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</si>
  <si>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</si>
  <si>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</si>
  <si>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</si>
  <si>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</si>
  <si>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</si>
  <si>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</si>
  <si>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</si>
  <si>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</si>
  <si>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</si>
  <si>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</si>
  <si>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</si>
  <si>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</si>
  <si>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</si>
  <si>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</si>
  <si>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</si>
  <si>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</si>
  <si>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</si>
  <si>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</si>
  <si>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</si>
  <si>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</si>
  <si>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</si>
  <si>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</si>
  <si>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</si>
  <si>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</si>
  <si>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</si>
  <si>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</si>
  <si>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</si>
  <si>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</si>
  <si>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</si>
  <si>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</si>
  <si>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</si>
  <si>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</si>
  <si>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</si>
  <si>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</si>
  <si>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</si>
  <si>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</si>
  <si>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</si>
  <si>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</si>
  <si>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</si>
  <si>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</si>
  <si>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</si>
  <si>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</si>
  <si>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</si>
  <si>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</si>
  <si>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</si>
  <si>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</si>
  <si>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</si>
  <si>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</si>
  <si>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</si>
  <si>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</si>
  <si>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</si>
  <si>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</si>
  <si>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</si>
  <si>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</si>
  <si>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</si>
  <si>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</si>
  <si>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</si>
  <si>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</si>
  <si>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</si>
  <si>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</si>
  <si>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</si>
  <si>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</si>
  <si>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</si>
  <si>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</si>
  <si>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</si>
  <si>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</si>
  <si>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</si>
  <si>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</si>
  <si>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</si>
  <si>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</si>
  <si>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</si>
  <si>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</si>
  <si>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</si>
  <si>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</si>
  <si>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</si>
  <si>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</si>
  <si>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</si>
  <si>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</si>
  <si>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</si>
  <si>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</si>
  <si>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</si>
  <si>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</si>
  <si>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</si>
  <si>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</si>
  <si>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</si>
  <si>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</si>
  <si>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</si>
  <si>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</si>
  <si>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</si>
  <si>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</si>
  <si>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</si>
  <si>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</si>
  <si>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</si>
  <si>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</si>
  <si>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</si>
  <si>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</si>
  <si>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</si>
  <si>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</si>
  <si>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</si>
  <si>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</si>
  <si>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</si>
  <si>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</si>
  <si>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</si>
  <si>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</si>
  <si>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</si>
  <si>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</si>
  <si>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</si>
  <si>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</si>
  <si>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</si>
  <si>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</si>
  <si>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</si>
  <si>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</si>
  <si>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</si>
  <si>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</si>
  <si>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</si>
  <si>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</si>
  <si>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</si>
  <si>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</si>
  <si>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</si>
  <si>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</si>
  <si>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</si>
  <si>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</si>
  <si>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</si>
  <si>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</si>
  <si>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</si>
  <si>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</si>
  <si>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</si>
  <si>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</si>
  <si>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</si>
  <si>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</si>
  <si>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</si>
  <si>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</si>
  <si>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</si>
  <si>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</si>
  <si>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</si>
  <si>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</si>
  <si>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</si>
  <si>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</si>
  <si>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</si>
  <si>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</si>
  <si>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</si>
  <si>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</si>
  <si>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</si>
  <si>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</si>
  <si>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</si>
  <si>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</si>
  <si>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</si>
  <si>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</si>
  <si>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</si>
  <si>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</si>
  <si>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</si>
  <si>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</si>
  <si>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</si>
  <si>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</si>
  <si>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</si>
  <si>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</si>
  <si>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</si>
  <si>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</si>
  <si>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</si>
  <si>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</si>
  <si>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</si>
  <si>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</si>
  <si>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</si>
  <si>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</si>
  <si>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</si>
  <si>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</si>
  <si>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</si>
  <si>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</si>
  <si>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</si>
  <si>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</si>
  <si>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</si>
  <si>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</si>
  <si>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</si>
  <si>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</si>
  <si>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</si>
  <si>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</si>
  <si>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</si>
  <si>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</si>
  <si>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</si>
  <si>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</si>
  <si>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</si>
  <si>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</si>
  <si>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</si>
  <si>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</si>
  <si>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</si>
  <si>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</si>
  <si>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</si>
  <si>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</si>
  <si>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</si>
  <si>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</si>
  <si>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</si>
  <si>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</si>
  <si>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</si>
  <si>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</si>
  <si>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</si>
  <si>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</si>
  <si>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</si>
  <si>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</si>
  <si>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</si>
  <si>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</si>
  <si>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</si>
  <si>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</si>
  <si>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</si>
  <si>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</si>
  <si>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</si>
  <si>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</si>
  <si>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</si>
  <si>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</si>
  <si>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</si>
  <si>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</si>
  <si>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</si>
  <si>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</si>
  <si>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</si>
  <si>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</si>
  <si>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</si>
  <si>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</si>
  <si>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</si>
  <si>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</si>
  <si>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</si>
  <si>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</si>
  <si>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</si>
  <si>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</si>
  <si>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</si>
  <si>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</si>
  <si>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</si>
  <si>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</si>
  <si>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</si>
  <si>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</si>
  <si>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</si>
  <si>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</si>
  <si>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</si>
  <si>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</si>
  <si>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</si>
  <si>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</si>
  <si>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</si>
  <si>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</si>
  <si>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</si>
  <si>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</si>
  <si>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</si>
  <si>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</si>
  <si>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</si>
  <si>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</si>
  <si>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</si>
  <si>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</si>
  <si>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</si>
  <si>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</si>
  <si>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</si>
  <si>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</si>
  <si>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</si>
  <si>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</si>
  <si>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</si>
  <si>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</si>
  <si>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</si>
  <si>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</si>
  <si>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</si>
  <si>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</si>
  <si>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</si>
  <si>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</si>
  <si>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</si>
  <si>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</si>
  <si>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</si>
  <si>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</si>
  <si>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</si>
  <si>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</si>
  <si>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</si>
  <si>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</si>
  <si>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</si>
  <si>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</si>
  <si>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</si>
  <si>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</si>
  <si>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</si>
  <si>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</si>
  <si>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</si>
  <si>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</si>
  <si>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</si>
  <si>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</si>
  <si>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</si>
  <si>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</si>
  <si>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</si>
  <si>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</si>
  <si>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</si>
  <si>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</si>
  <si>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</si>
  <si>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</si>
  <si>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</si>
  <si>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</si>
  <si>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</si>
  <si>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</si>
  <si>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</si>
  <si>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</si>
  <si>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</si>
  <si>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</si>
  <si>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</si>
  <si>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</si>
  <si>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</si>
  <si>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</si>
  <si>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</si>
  <si>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</si>
  <si>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</si>
  <si>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</si>
  <si>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</si>
  <si>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</si>
  <si>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</si>
  <si>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</si>
  <si>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</si>
  <si>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</si>
  <si>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</si>
  <si>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</si>
  <si>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</si>
  <si>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</si>
  <si>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</si>
  <si>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</si>
  <si>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</si>
  <si>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</si>
  <si>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</si>
  <si>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</si>
  <si>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</si>
  <si>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</si>
  <si>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</si>
  <si>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</si>
  <si>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</si>
  <si>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</si>
  <si>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</si>
  <si>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</si>
  <si>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</si>
  <si>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</si>
  <si>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</si>
  <si>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</si>
  <si>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</si>
  <si>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</si>
  <si>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</si>
  <si>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</si>
  <si>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</si>
  <si>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</si>
  <si>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</si>
  <si>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</si>
  <si>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</si>
  <si>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</si>
  <si>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</si>
  <si>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</si>
  <si>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</si>
  <si>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</si>
  <si>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</si>
  <si>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</si>
  <si>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</si>
  <si>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</si>
  <si>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</si>
  <si>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</si>
  <si>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</si>
  <si>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</si>
  <si>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</si>
  <si>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</si>
  <si>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</si>
  <si>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</si>
  <si>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</si>
  <si>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</si>
  <si>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</si>
  <si>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</si>
  <si>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</si>
  <si>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</si>
  <si>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</si>
  <si>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</si>
  <si>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</si>
  <si>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</si>
  <si>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</si>
  <si>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</si>
  <si>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</si>
  <si>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</si>
  <si>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</si>
  <si>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</si>
  <si>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</si>
  <si>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</si>
  <si>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</si>
  <si>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</si>
  <si>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</si>
  <si>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</si>
  <si>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</si>
  <si>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</si>
  <si>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</si>
  <si>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</si>
  <si>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</si>
  <si>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</si>
  <si>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</si>
  <si>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</si>
  <si>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</si>
  <si>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</si>
  <si>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</si>
  <si>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</si>
  <si>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</si>
  <si>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</si>
  <si>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</si>
  <si>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</si>
  <si>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</si>
  <si>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</si>
  <si>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</si>
  <si>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</si>
  <si>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</si>
  <si>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</si>
  <si>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</si>
  <si>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</si>
  <si>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</si>
  <si>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</si>
  <si>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</si>
  <si>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</si>
  <si>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</si>
  <si>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</si>
  <si>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</si>
  <si>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</si>
  <si>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</si>
  <si>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</si>
  <si>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</si>
  <si>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</si>
  <si>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</si>
  <si>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</si>
  <si>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</si>
  <si>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</si>
  <si>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</si>
  <si>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</si>
  <si>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</si>
  <si>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</si>
  <si>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</si>
  <si>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</si>
  <si>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</si>
  <si>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</si>
  <si>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</si>
  <si>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</si>
  <si>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</si>
  <si>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</si>
  <si>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</si>
  <si>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</si>
  <si>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</si>
  <si>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</si>
  <si>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</si>
  <si>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</si>
  <si>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</si>
  <si>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</si>
  <si>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</si>
  <si>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</si>
  <si>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</si>
  <si>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</si>
  <si>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</si>
  <si>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</si>
  <si>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</si>
  <si>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</si>
  <si>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</si>
  <si>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</si>
  <si>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</si>
  <si>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</si>
  <si>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</si>
  <si>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</si>
  <si>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</si>
  <si>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</si>
  <si>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</si>
  <si>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</si>
  <si>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</si>
  <si>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</si>
  <si>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</si>
  <si>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</si>
  <si>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</si>
  <si>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</si>
  <si>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</si>
  <si>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</si>
  <si>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</si>
  <si>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</si>
  <si>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</si>
  <si>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</si>
  <si>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</si>
  <si>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</si>
  <si>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</si>
  <si>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</si>
  <si>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</si>
  <si>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</si>
  <si>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</si>
  <si>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</si>
  <si>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</si>
  <si>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</si>
  <si>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</si>
  <si>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</si>
  <si>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</si>
  <si>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</si>
  <si>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</si>
  <si>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</si>
  <si>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</si>
  <si>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</si>
  <si>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</si>
  <si>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</si>
  <si>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</si>
  <si>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</si>
  <si>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</si>
  <si>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</si>
  <si>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</si>
  <si>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</si>
  <si>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</si>
  <si>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</si>
  <si>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</si>
  <si>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</si>
  <si>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</si>
  <si>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</si>
  <si>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</si>
  <si>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</si>
  <si>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</si>
  <si>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</si>
  <si>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</si>
  <si>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</si>
  <si>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</si>
  <si>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</si>
  <si>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</si>
  <si>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</si>
  <si>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</si>
  <si>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</si>
  <si>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</si>
  <si>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</si>
  <si>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</si>
  <si>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</si>
  <si>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</si>
  <si>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</si>
  <si>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</si>
  <si>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</si>
  <si>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</si>
  <si>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</si>
  <si>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</si>
  <si>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</si>
  <si>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</si>
  <si>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</si>
  <si>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</si>
  <si>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</si>
  <si>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</si>
  <si>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</si>
  <si>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</si>
  <si>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</si>
  <si>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</si>
  <si>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</si>
  <si>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</si>
  <si>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</si>
  <si>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</si>
  <si>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</si>
  <si>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</si>
  <si>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</si>
  <si>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</si>
  <si>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</si>
  <si>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</si>
  <si>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</si>
  <si>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</si>
  <si>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</si>
  <si>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</si>
  <si>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</si>
  <si>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</si>
  <si>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</si>
  <si>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</si>
  <si>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</si>
  <si>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</si>
  <si>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</si>
  <si>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</si>
  <si>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</si>
  <si>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</si>
  <si>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</si>
  <si>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</si>
  <si>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</si>
  <si>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</si>
  <si>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</si>
  <si>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</si>
  <si>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</si>
  <si>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</si>
  <si>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</si>
  <si>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</si>
  <si>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</si>
  <si>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</si>
  <si>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</si>
  <si>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</si>
  <si>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</si>
  <si>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</si>
  <si>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</si>
  <si>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</si>
  <si>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</si>
  <si>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</si>
  <si>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</si>
  <si>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</si>
  <si>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</si>
  <si>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</si>
  <si>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</si>
  <si>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</si>
  <si>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</si>
  <si>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</si>
  <si>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</si>
  <si>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</si>
  <si>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</si>
  <si>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</si>
  <si>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</si>
  <si>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</si>
  <si>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</si>
  <si>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</si>
  <si>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</si>
  <si>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</si>
  <si>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</si>
  <si>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</si>
  <si>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</si>
  <si>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</si>
  <si>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</si>
  <si>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</si>
  <si>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</si>
  <si>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</si>
  <si>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</si>
  <si>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</si>
  <si>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</si>
  <si>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</si>
  <si>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</si>
  <si>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</si>
  <si>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</si>
  <si>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</si>
  <si>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</si>
  <si>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</si>
  <si>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</si>
  <si>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</si>
  <si>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</si>
  <si>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</si>
  <si>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</si>
  <si>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</si>
  <si>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</si>
  <si>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</si>
  <si>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</si>
  <si>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</si>
  <si>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</si>
  <si>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</si>
  <si>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</si>
  <si>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</si>
  <si>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</si>
  <si>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</si>
  <si>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</si>
  <si>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</si>
  <si>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</si>
  <si>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</si>
  <si>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</si>
  <si>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</si>
  <si>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</si>
  <si>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</si>
  <si>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</si>
  <si>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</si>
  <si>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</si>
  <si>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</si>
  <si>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</si>
  <si>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</si>
  <si>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</si>
  <si>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</si>
  <si>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</si>
  <si>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</si>
  <si>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</si>
  <si>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</si>
  <si>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</si>
  <si>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</si>
  <si>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</si>
  <si>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</si>
  <si>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</si>
  <si>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</si>
  <si>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</si>
  <si>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</si>
  <si>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</si>
  <si>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</si>
  <si>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</si>
  <si>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</si>
  <si>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</si>
  <si>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</si>
  <si>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</si>
  <si>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</si>
  <si>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</si>
  <si>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</si>
  <si>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</si>
  <si>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</si>
  <si>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</si>
  <si>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</si>
  <si>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</si>
  <si>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</si>
  <si>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</si>
  <si>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</si>
  <si>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</si>
  <si>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</si>
  <si>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</si>
  <si>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</si>
  <si>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</si>
  <si>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</si>
  <si>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</si>
  <si>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</si>
  <si>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</si>
  <si>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</si>
  <si>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</si>
  <si>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</si>
  <si>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</si>
  <si>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</si>
  <si>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</si>
  <si>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</si>
  <si>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</si>
  <si>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</si>
  <si>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</si>
  <si>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</si>
  <si>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</si>
  <si>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</si>
  <si>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</si>
  <si>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</si>
  <si>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</si>
  <si>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</si>
  <si>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</si>
  <si>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</si>
  <si>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</si>
  <si>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</si>
  <si>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</si>
  <si>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</si>
  <si>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</si>
  <si>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</si>
  <si>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</si>
  <si>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</si>
  <si>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</si>
  <si>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</si>
  <si>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</si>
  <si>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</si>
  <si>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</si>
  <si>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</si>
  <si>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</si>
  <si>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</si>
  <si>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</si>
  <si>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</si>
  <si>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</si>
  <si>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</si>
  <si>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</si>
  <si>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</si>
  <si>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</si>
  <si>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</si>
  <si>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</si>
  <si>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</si>
  <si>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</si>
  <si>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</si>
  <si>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</si>
  <si>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</si>
  <si>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</si>
  <si>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</si>
  <si>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</si>
  <si>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</si>
  <si>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</si>
  <si>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</si>
  <si>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</si>
  <si>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</si>
  <si>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</si>
  <si>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</si>
  <si>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</si>
  <si>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</si>
  <si>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</si>
  <si>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</si>
  <si>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</si>
  <si>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</si>
  <si>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</si>
  <si>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</si>
  <si>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</si>
  <si>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</si>
  <si>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</si>
  <si>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</si>
  <si>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</si>
  <si>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</si>
  <si>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</si>
  <si>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</si>
  <si>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</si>
  <si>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</si>
  <si>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</si>
  <si>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</si>
  <si>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</si>
  <si>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</si>
  <si>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</si>
  <si>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</si>
  <si>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</si>
  <si>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</si>
  <si>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</si>
  <si>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</si>
  <si>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</si>
  <si>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</si>
  <si>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</si>
  <si>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</si>
  <si>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</si>
  <si>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</si>
  <si>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</si>
  <si>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</si>
  <si>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</si>
  <si>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</si>
  <si>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</si>
  <si>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</si>
  <si>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</si>
  <si>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</si>
  <si>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</si>
  <si>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</si>
  <si>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</si>
  <si>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</si>
  <si>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</si>
  <si>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</si>
  <si>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</si>
  <si>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</si>
  <si>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</si>
  <si>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</si>
  <si>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</si>
  <si>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</si>
  <si>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</si>
  <si>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</si>
  <si>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</si>
  <si>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</si>
  <si>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</si>
  <si>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</si>
  <si>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</si>
  <si>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</si>
  <si>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</si>
  <si>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</si>
  <si>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</si>
  <si>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</si>
  <si>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</si>
  <si>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</si>
  <si>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</si>
  <si>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</si>
  <si>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</si>
  <si>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</si>
  <si>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</si>
  <si>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</si>
  <si>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</si>
  <si>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</si>
  <si>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</si>
  <si>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</si>
  <si>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</si>
  <si>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</si>
  <si>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</si>
  <si>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</si>
  <si>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</si>
  <si>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</si>
  <si>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</si>
  <si>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</si>
  <si>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</si>
  <si>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</si>
  <si>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</si>
  <si>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</si>
  <si>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</si>
  <si>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</si>
  <si>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</si>
  <si>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</si>
  <si>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</si>
  <si>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</si>
  <si>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</si>
  <si>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</si>
  <si>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</si>
  <si>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</si>
  <si>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</si>
  <si>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</si>
  <si>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</si>
  <si>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</si>
  <si>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</si>
  <si>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</si>
  <si>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</si>
  <si>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</si>
  <si>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</si>
  <si>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</si>
  <si>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</si>
  <si>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</si>
  <si>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</si>
  <si>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</si>
  <si>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</si>
  <si>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</si>
  <si>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</si>
  <si>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</si>
  <si>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</si>
  <si>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</si>
  <si>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</si>
  <si>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</si>
  <si>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</si>
  <si>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</si>
  <si>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</si>
  <si>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</si>
  <si>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</si>
  <si>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</si>
  <si>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</si>
  <si>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</si>
  <si>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</si>
  <si>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</si>
  <si>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</si>
  <si>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</si>
  <si>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</si>
  <si>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</si>
  <si>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</si>
  <si>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</si>
  <si>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</si>
  <si>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</si>
  <si>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</si>
  <si>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</si>
  <si>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</si>
  <si>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</si>
  <si>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</si>
  <si>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</si>
  <si>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</si>
  <si>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</si>
  <si>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</si>
  <si>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</si>
  <si>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</si>
  <si>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</si>
  <si>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</si>
  <si>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</si>
  <si>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</si>
  <si>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</si>
  <si>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</si>
  <si>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</si>
  <si>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</si>
  <si>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</si>
  <si>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</si>
  <si>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</si>
  <si>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</si>
  <si>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</si>
  <si>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</si>
  <si>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</si>
  <si>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</si>
  <si>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</si>
  <si>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</si>
  <si>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</si>
  <si>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</si>
  <si>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</si>
  <si>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</si>
  <si>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</si>
  <si>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</si>
  <si>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</si>
  <si>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</si>
  <si>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</si>
  <si>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</si>
  <si>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</si>
  <si>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</si>
  <si>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</si>
  <si>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</si>
  <si>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</si>
  <si>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</si>
  <si>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</si>
  <si>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</si>
  <si>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</si>
  <si>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</si>
  <si>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</si>
  <si>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</si>
  <si>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</si>
  <si>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</si>
  <si>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</si>
  <si>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</si>
  <si>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</si>
  <si>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</si>
  <si>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</si>
  <si>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</si>
  <si>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</si>
  <si>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</si>
  <si>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</si>
  <si>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</si>
  <si>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</si>
  <si>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</si>
  <si>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</si>
  <si>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</si>
  <si>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</si>
  <si>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</si>
  <si>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</si>
  <si>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</si>
  <si>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</si>
  <si>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</si>
  <si>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</si>
  <si>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</si>
  <si>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</si>
  <si>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</si>
  <si>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</si>
  <si>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</si>
  <si>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</si>
  <si>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</si>
  <si>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</si>
  <si>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</si>
  <si>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</si>
  <si>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</si>
  <si>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</si>
  <si>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</si>
  <si>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</si>
  <si>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</si>
  <si>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</si>
  <si>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</si>
  <si>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</si>
  <si>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</si>
  <si>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</si>
  <si>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</si>
  <si>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</si>
  <si>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</si>
  <si>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</si>
  <si>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</si>
  <si>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</si>
  <si>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</si>
  <si>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</si>
  <si>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</si>
  <si>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</si>
  <si>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</si>
  <si>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</si>
  <si>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</si>
  <si>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</si>
  <si>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</si>
  <si>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</si>
  <si>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</si>
  <si>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</si>
  <si>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</si>
  <si>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</si>
  <si>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</si>
  <si>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</si>
  <si>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</si>
  <si>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</si>
  <si>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</si>
  <si>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</si>
  <si>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</si>
  <si>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</si>
  <si>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</si>
  <si>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</si>
  <si>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</si>
  <si>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</si>
  <si>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</si>
  <si>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</si>
  <si>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</si>
  <si>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</si>
  <si>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</si>
  <si>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</si>
  <si>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</si>
  <si>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</si>
  <si>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</si>
  <si>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</si>
  <si>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</si>
  <si>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</si>
  <si>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</si>
  <si>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</si>
  <si>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</si>
  <si>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</si>
  <si>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</si>
  <si>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</si>
  <si>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</si>
  <si>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</si>
  <si>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</si>
  <si>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</si>
  <si>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</si>
  <si>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</si>
  <si>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</si>
  <si>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</si>
  <si>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</si>
  <si>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</si>
  <si>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</si>
  <si>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</si>
  <si>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</si>
  <si>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</si>
  <si>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</si>
  <si>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</si>
  <si>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</si>
  <si>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</si>
  <si>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</si>
  <si>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</si>
  <si>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</si>
  <si>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</si>
  <si>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</si>
  <si>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</si>
  <si>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</si>
  <si>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</si>
  <si>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</si>
  <si>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</si>
  <si>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</si>
  <si>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</si>
  <si>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</si>
  <si>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</si>
  <si>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</si>
  <si>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</si>
  <si>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</si>
  <si>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</si>
  <si>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</si>
  <si>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</si>
  <si>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</si>
  <si>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</si>
  <si>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</si>
  <si>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</si>
  <si>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</si>
  <si>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</si>
  <si>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</si>
  <si>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</si>
  <si>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</si>
  <si>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</si>
  <si>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</si>
  <si>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</si>
  <si>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</si>
  <si>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</si>
  <si>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</si>
  <si>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</si>
  <si>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</si>
  <si>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</si>
  <si>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</si>
  <si>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</si>
  <si>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</si>
  <si>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</si>
  <si>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</si>
  <si>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</si>
  <si>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</si>
  <si>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</si>
  <si>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</si>
  <si>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</si>
  <si>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</si>
  <si>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</si>
  <si>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</si>
  <si>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</si>
  <si>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</si>
  <si>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</si>
  <si>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</si>
  <si>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</si>
  <si>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</si>
  <si>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</si>
  <si>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</si>
  <si>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</si>
  <si>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</si>
  <si>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</si>
  <si>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</si>
  <si>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</si>
  <si>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</si>
  <si>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</si>
  <si>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</si>
  <si>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</si>
  <si>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</si>
  <si>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</si>
  <si>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</si>
  <si>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</si>
  <si>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</si>
  <si>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</si>
  <si>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</si>
  <si>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</si>
  <si>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</si>
  <si>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</si>
  <si>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</si>
  <si>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</si>
  <si>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</si>
  <si>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</si>
  <si>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</si>
  <si>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</si>
  <si>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</si>
  <si>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</si>
  <si>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</si>
  <si>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</si>
  <si>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</si>
  <si>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</si>
  <si>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</si>
  <si>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</si>
  <si>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</si>
  <si>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</si>
  <si>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</si>
  <si>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</si>
  <si>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</si>
  <si>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</si>
  <si>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</si>
  <si>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</si>
  <si>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</si>
  <si>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</si>
  <si>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</si>
  <si>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</si>
  <si>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</si>
  <si>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</si>
  <si>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</si>
  <si>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</si>
  <si>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</si>
  <si>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</si>
  <si>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</si>
  <si>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</si>
  <si>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</si>
  <si>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</si>
  <si>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</si>
  <si>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</si>
  <si>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</si>
  <si>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</si>
  <si>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</si>
  <si>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</si>
  <si>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</si>
  <si>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</si>
  <si>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</si>
  <si>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</si>
  <si>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</si>
  <si>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</si>
  <si>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</si>
  <si>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</si>
  <si>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</si>
  <si>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</si>
  <si>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</si>
  <si>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</si>
  <si>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</si>
  <si>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</si>
  <si>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</si>
  <si>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</si>
  <si>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</si>
  <si>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</si>
  <si>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</si>
  <si>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</si>
  <si>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</si>
  <si>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</si>
  <si>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</si>
  <si>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</si>
  <si>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</si>
  <si>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</si>
  <si>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</si>
  <si>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</si>
  <si>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</si>
  <si>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</si>
  <si>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</si>
  <si>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</si>
  <si>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</si>
  <si>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</si>
  <si>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</si>
  <si>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</si>
  <si>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</si>
  <si>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</si>
  <si>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</si>
  <si>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</si>
  <si>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</si>
  <si>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</si>
  <si>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</si>
  <si>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</si>
  <si>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</si>
  <si>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</si>
  <si>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</si>
  <si>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</si>
  <si>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</si>
  <si>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</si>
  <si>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</si>
  <si>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</si>
  <si>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</si>
  <si>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</si>
  <si>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</si>
  <si>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</si>
  <si>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</si>
  <si>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</si>
  <si>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</si>
  <si>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</si>
  <si>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</si>
  <si>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</si>
  <si>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</si>
  <si>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</si>
  <si>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</si>
  <si>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</si>
  <si>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</si>
  <si>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</si>
  <si>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</si>
  <si>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</si>
  <si>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</si>
  <si>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</si>
  <si>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</si>
  <si>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</si>
  <si>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</si>
  <si>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</si>
  <si>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</si>
  <si>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</si>
  <si>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</si>
  <si>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</si>
  <si>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</si>
  <si>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</si>
  <si>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</si>
  <si>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</si>
  <si>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</si>
  <si>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</si>
  <si>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</si>
  <si>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</si>
  <si>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</si>
  <si>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</si>
  <si>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</si>
  <si>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</si>
  <si>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</si>
  <si>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</si>
  <si>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</si>
  <si>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</si>
  <si>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</si>
  <si>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</si>
  <si>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</si>
  <si>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</si>
  <si>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</si>
  <si>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</si>
  <si>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</si>
  <si>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</si>
  <si>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</si>
  <si>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</si>
  <si>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</si>
  <si>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</si>
  <si>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</si>
  <si>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</si>
  <si>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</si>
  <si>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</si>
  <si>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</si>
  <si>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</si>
  <si>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</si>
  <si>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</si>
  <si>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</si>
  <si>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</si>
  <si>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</si>
  <si>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</si>
  <si>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</si>
  <si>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</si>
  <si>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</si>
  <si>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</si>
  <si>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</si>
  <si>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</si>
  <si>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</si>
  <si>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</si>
  <si>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</si>
  <si>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</si>
  <si>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</si>
  <si>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</si>
  <si>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</si>
  <si>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</si>
  <si>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</si>
  <si>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</si>
  <si>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</si>
  <si>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</si>
  <si>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</si>
  <si>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</si>
  <si>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</si>
  <si>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</si>
  <si>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</si>
  <si>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</si>
  <si>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</si>
  <si>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</si>
  <si>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</si>
  <si>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</si>
  <si>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</si>
  <si>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</si>
  <si>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</si>
  <si>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</si>
  <si>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</si>
  <si>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</si>
  <si>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</si>
  <si>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</si>
  <si>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</si>
  <si>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</si>
  <si>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</si>
  <si>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</si>
  <si>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</si>
  <si>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</si>
  <si>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</si>
  <si>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</si>
  <si>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</si>
  <si>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</si>
  <si>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</si>
  <si>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</si>
  <si>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</si>
  <si>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</si>
  <si>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</si>
  <si>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</si>
  <si>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</si>
  <si>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</si>
  <si>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</si>
  <si>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</si>
  <si>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</si>
  <si>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</si>
  <si>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</si>
  <si>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</si>
  <si>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</si>
  <si>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</si>
  <si>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</si>
  <si>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</si>
  <si>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</si>
  <si>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</si>
  <si>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</si>
  <si>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</si>
  <si>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</si>
  <si>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</si>
  <si>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</si>
  <si>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</si>
  <si>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</si>
  <si>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</si>
  <si>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</si>
  <si>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</si>
  <si>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</si>
  <si>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</si>
  <si>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</si>
  <si>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</si>
  <si>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</si>
  <si>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</si>
  <si>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</si>
  <si>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</si>
  <si>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</si>
  <si>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</si>
  <si>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</si>
  <si>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</si>
  <si>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</si>
  <si>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</si>
  <si>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</si>
  <si>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</si>
  <si>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</si>
  <si>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</si>
  <si>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</si>
  <si>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</si>
  <si>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</si>
  <si>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</si>
  <si>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</si>
  <si>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</si>
  <si>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</si>
  <si>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</si>
  <si>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</si>
  <si>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</si>
  <si>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</si>
  <si>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</si>
  <si>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</si>
  <si>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</si>
  <si>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</si>
  <si>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</si>
  <si>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</si>
  <si>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</si>
  <si>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</si>
  <si>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</si>
  <si>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</si>
  <si>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</si>
  <si>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</si>
  <si>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</si>
  <si>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</si>
  <si>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</si>
  <si>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</si>
  <si>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</si>
  <si>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</si>
  <si>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</si>
  <si>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</si>
  <si>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</si>
  <si>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</si>
  <si>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</si>
  <si>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</si>
  <si>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</si>
  <si>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</si>
  <si>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</si>
  <si>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</si>
  <si>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</si>
  <si>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</si>
  <si>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</si>
  <si>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</si>
  <si>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</si>
  <si>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</si>
  <si>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</si>
  <si>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</si>
  <si>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</si>
  <si>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</si>
  <si>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</si>
  <si>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</si>
  <si>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</si>
  <si>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</si>
  <si>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</si>
  <si>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</si>
  <si>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</si>
  <si>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</si>
  <si>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</si>
  <si>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</si>
  <si>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</si>
  <si>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</si>
  <si>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</si>
  <si>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</si>
  <si>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</si>
  <si>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</si>
  <si>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</si>
  <si>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</si>
  <si>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</si>
  <si>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</si>
  <si>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</si>
  <si>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</si>
  <si>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</si>
  <si>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</si>
  <si>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</si>
  <si>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</si>
  <si>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</si>
  <si>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</si>
  <si>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</si>
  <si>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</si>
  <si>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</si>
  <si>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</si>
  <si>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</si>
  <si>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</si>
  <si>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</si>
  <si>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</si>
  <si>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</si>
  <si>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</si>
  <si>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</si>
  <si>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</si>
  <si>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</si>
  <si>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</si>
  <si>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</si>
  <si>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</si>
  <si>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</si>
  <si>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</si>
  <si>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</si>
  <si>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</si>
  <si>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</si>
  <si>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</si>
  <si>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</si>
  <si>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</si>
  <si>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</si>
  <si>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</si>
  <si>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</si>
  <si>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</si>
  <si>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</si>
  <si>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</si>
  <si>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</si>
  <si>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</si>
  <si>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</si>
  <si>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</si>
  <si>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</si>
  <si>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</si>
  <si>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</si>
  <si>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</si>
  <si>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</si>
  <si>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</si>
  <si>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</si>
  <si>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</si>
  <si>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</si>
  <si>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</si>
  <si>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</si>
  <si>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</si>
  <si>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</si>
  <si>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</si>
  <si>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</si>
  <si>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</si>
  <si>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</si>
  <si>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</si>
  <si>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</si>
  <si>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</si>
  <si>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</si>
  <si>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</si>
  <si>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</si>
  <si>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</si>
  <si>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</si>
  <si>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</si>
  <si>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</si>
  <si>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</si>
  <si>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</si>
  <si>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</si>
  <si>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</si>
  <si>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</si>
  <si>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</si>
  <si>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</si>
  <si>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</si>
  <si>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</si>
  <si>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</si>
  <si>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</si>
  <si>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</si>
  <si>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</si>
  <si>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</si>
  <si>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</si>
  <si>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</si>
  <si>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</si>
  <si>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</si>
  <si>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</si>
  <si>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</si>
  <si>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</si>
  <si>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</si>
  <si>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</si>
  <si>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</si>
  <si>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</si>
  <si>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</si>
  <si>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</si>
  <si>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</si>
  <si>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</si>
  <si>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</si>
  <si>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</si>
  <si>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</si>
  <si>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</si>
  <si>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</si>
  <si>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</si>
  <si>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</si>
  <si>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</si>
  <si>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</si>
  <si>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</si>
  <si>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</si>
  <si>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</si>
  <si>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</si>
  <si>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</si>
  <si>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</si>
  <si>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</si>
  <si>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</si>
  <si>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</si>
  <si>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</si>
  <si>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</si>
  <si>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</si>
  <si>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</si>
  <si>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</si>
  <si>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</si>
  <si>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</si>
  <si>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</si>
  <si>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</si>
  <si>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</si>
  <si>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</si>
  <si>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</si>
  <si>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</si>
  <si>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</si>
  <si>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</si>
  <si>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</si>
  <si>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</si>
  <si>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</si>
  <si>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</si>
  <si>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</si>
  <si>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</si>
  <si>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</si>
  <si>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</si>
  <si>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</si>
  <si>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</si>
  <si>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</si>
  <si>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</si>
  <si>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</si>
  <si>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</si>
  <si>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</si>
  <si>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</si>
  <si>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</si>
  <si>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</si>
  <si>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</si>
  <si>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</si>
  <si>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</si>
  <si>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</si>
  <si>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</si>
  <si>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</si>
  <si>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</si>
  <si>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</si>
  <si>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</si>
  <si>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</si>
  <si>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</si>
  <si>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</si>
  <si>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</si>
  <si>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</si>
  <si>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</si>
  <si>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</si>
  <si>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</si>
  <si>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</si>
  <si>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</si>
  <si>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</si>
  <si>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</si>
  <si>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</si>
  <si>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</si>
  <si>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</si>
  <si>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</si>
  <si>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</si>
  <si>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</si>
  <si>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</si>
  <si>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</si>
  <si>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</si>
  <si>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</si>
  <si>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</si>
  <si>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</si>
  <si>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</si>
  <si>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</si>
  <si>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</si>
  <si>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</si>
  <si>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</si>
  <si>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</si>
  <si>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</si>
  <si>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</si>
  <si>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</si>
  <si>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</si>
  <si>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</si>
  <si>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</si>
  <si>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</si>
  <si>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</si>
  <si>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</si>
  <si>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</si>
  <si>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</si>
  <si>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</si>
  <si>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</si>
  <si>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</si>
  <si>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</si>
  <si>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</si>
  <si>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</si>
  <si>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</si>
  <si>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</si>
  <si>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</si>
  <si>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</si>
  <si>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</si>
  <si>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</si>
  <si>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</si>
  <si>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</si>
  <si>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</si>
  <si>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</si>
  <si>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</si>
  <si>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</si>
  <si>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</si>
  <si>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</si>
  <si>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</si>
  <si>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</si>
  <si>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</si>
  <si>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</si>
  <si>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</si>
  <si>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</si>
  <si>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</si>
  <si>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</si>
  <si>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</si>
  <si>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</si>
  <si>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</si>
  <si>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</si>
  <si>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</si>
  <si>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</si>
  <si>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</si>
  <si>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</si>
  <si>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</si>
  <si>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</si>
  <si>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</si>
  <si>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</si>
  <si>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</si>
  <si>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</si>
  <si>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</si>
  <si>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</si>
  <si>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</si>
  <si>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</si>
  <si>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</si>
  <si>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</si>
  <si>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</si>
  <si>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</si>
  <si>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</si>
  <si>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</si>
  <si>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</si>
  <si>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</si>
  <si>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</si>
  <si>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</si>
  <si>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</si>
  <si>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</si>
  <si>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</si>
  <si>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</si>
  <si>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</si>
  <si>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</si>
  <si>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</si>
  <si>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</si>
  <si>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</si>
  <si>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</si>
  <si>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</si>
  <si>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</si>
  <si>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</si>
  <si>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</si>
  <si>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</si>
  <si>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</si>
  <si>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</si>
  <si>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</si>
  <si>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</si>
  <si>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</si>
  <si>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</si>
  <si>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</si>
  <si>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</si>
  <si>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</si>
  <si>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</si>
  <si>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</si>
  <si>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</si>
  <si>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</si>
  <si>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</si>
  <si>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</si>
  <si>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</si>
  <si>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</si>
  <si>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</si>
  <si>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</si>
  <si>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</si>
  <si>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</si>
  <si>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</si>
  <si>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</si>
  <si>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</si>
  <si>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</si>
  <si>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</si>
  <si>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</si>
  <si>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</si>
  <si>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</si>
  <si>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</si>
  <si>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</si>
  <si>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</si>
  <si>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</si>
  <si>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</si>
  <si>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</si>
  <si>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</si>
  <si>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</si>
  <si>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</si>
  <si>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</si>
  <si>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</si>
  <si>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</si>
  <si>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</si>
  <si>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</si>
  <si>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</si>
  <si>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</si>
  <si>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</si>
  <si>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</si>
  <si>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</si>
  <si>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</si>
  <si>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</si>
  <si>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</si>
  <si>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</si>
  <si>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</si>
  <si>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</si>
  <si>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</si>
  <si>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</si>
  <si>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</si>
  <si>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</si>
  <si>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</si>
  <si>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</si>
  <si>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</si>
  <si>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</si>
  <si>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</si>
  <si>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</si>
  <si>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</si>
  <si>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</si>
  <si>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</si>
  <si>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</si>
  <si>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</si>
  <si>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</si>
  <si>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</si>
  <si>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</si>
  <si>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</si>
  <si>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</si>
  <si>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</si>
  <si>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</si>
  <si>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</si>
  <si>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</si>
  <si>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</si>
  <si>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</si>
  <si>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</si>
  <si>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</si>
  <si>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</si>
  <si>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</si>
  <si>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</si>
  <si>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</si>
  <si>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</si>
  <si>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</si>
  <si>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</si>
  <si>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</si>
  <si>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</si>
  <si>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</si>
  <si>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</si>
  <si>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</si>
  <si>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</si>
  <si>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</si>
  <si>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</si>
  <si>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</si>
  <si>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</si>
  <si>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</si>
  <si>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</si>
  <si>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</si>
  <si>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</si>
  <si>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</si>
  <si>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</si>
  <si>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</si>
  <si>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</si>
  <si>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</si>
  <si>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</si>
  <si>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</si>
  <si>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</si>
  <si>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</si>
  <si>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</si>
  <si>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</si>
  <si>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</si>
  <si>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</si>
  <si>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</si>
  <si>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</si>
  <si>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</si>
  <si>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</si>
  <si>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</si>
  <si>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</si>
  <si>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</si>
  <si>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</si>
  <si>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</si>
  <si>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</si>
  <si>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</si>
  <si>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</si>
  <si>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</si>
  <si>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</si>
  <si>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</si>
  <si>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</si>
  <si>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</si>
  <si>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</si>
  <si>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</si>
  <si>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</si>
  <si>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</si>
  <si>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</si>
  <si>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</si>
  <si>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</si>
  <si>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</si>
  <si>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</si>
  <si>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</si>
  <si>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</si>
  <si>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</si>
  <si>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</si>
  <si>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</si>
  <si>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</si>
  <si>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</si>
  <si>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</si>
  <si>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</si>
  <si>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</si>
  <si>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</si>
  <si>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</si>
  <si>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</si>
  <si>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</si>
  <si>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</si>
  <si>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</si>
  <si>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</si>
  <si>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</si>
  <si>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</si>
  <si>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</si>
  <si>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</si>
  <si>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</si>
  <si>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</si>
  <si>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</si>
  <si>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</si>
  <si>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</si>
  <si>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</si>
  <si>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</si>
  <si>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</si>
  <si>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</si>
  <si>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</si>
  <si>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</si>
  <si>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</si>
  <si>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</si>
  <si>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</si>
  <si>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</si>
  <si>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</si>
  <si>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</si>
  <si>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</si>
  <si>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</si>
  <si>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</si>
  <si>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</si>
  <si>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</si>
  <si>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</si>
  <si>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</si>
  <si>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</si>
  <si>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</si>
  <si>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</si>
  <si>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</si>
  <si>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</si>
  <si>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</si>
  <si>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</si>
  <si>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</si>
  <si>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</si>
  <si>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</si>
  <si>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</si>
  <si>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</si>
  <si>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</si>
  <si>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</si>
  <si>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</si>
  <si>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</si>
  <si>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</si>
  <si>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</si>
  <si>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</si>
  <si>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</si>
  <si>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</si>
  <si>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</si>
  <si>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</si>
  <si>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</si>
  <si>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</si>
  <si>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</si>
  <si>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</si>
  <si>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</si>
  <si>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</si>
  <si>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</si>
  <si>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</si>
  <si>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</si>
  <si>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</si>
  <si>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</si>
  <si>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</si>
  <si>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</si>
  <si>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</si>
  <si>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</si>
  <si>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</si>
  <si>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</si>
  <si>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</si>
  <si>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</si>
  <si>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</si>
  <si>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</si>
  <si>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</si>
  <si>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</si>
  <si>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</si>
  <si>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</si>
  <si>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</si>
  <si>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</si>
  <si>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</si>
  <si>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</si>
  <si>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</si>
  <si>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</si>
  <si>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</si>
  <si>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</si>
  <si>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</si>
  <si>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</si>
  <si>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</si>
  <si>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</si>
  <si>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</si>
  <si>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</si>
  <si>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</si>
  <si>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</si>
  <si>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</si>
  <si>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</si>
  <si>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</si>
  <si>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</si>
  <si>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</si>
  <si>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</si>
  <si>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</si>
  <si>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</si>
  <si>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</si>
  <si>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</si>
  <si>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</si>
  <si>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</si>
  <si>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</si>
  <si>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</si>
  <si>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</si>
  <si>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</si>
  <si>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</si>
  <si>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</si>
  <si>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</si>
  <si>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</si>
  <si>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</si>
  <si>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</si>
  <si>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</si>
  <si>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</si>
  <si>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</si>
  <si>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</si>
  <si>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</si>
  <si>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</si>
  <si>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</si>
  <si>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</si>
  <si>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</si>
  <si>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</si>
  <si>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</si>
  <si>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</si>
  <si>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</si>
  <si>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</si>
  <si>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</si>
  <si>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</si>
  <si>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</si>
  <si>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</si>
  <si>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</si>
  <si>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</si>
  <si>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</si>
  <si>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</si>
  <si>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</si>
  <si>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</si>
  <si>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</si>
  <si>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</si>
  <si>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</si>
  <si>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</si>
  <si>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</si>
  <si>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</si>
  <si>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</si>
  <si>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</si>
  <si>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</si>
  <si>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</si>
  <si>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</si>
  <si>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</si>
  <si>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</si>
  <si>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</si>
  <si>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</si>
  <si>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</si>
  <si>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</si>
  <si>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</si>
  <si>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</si>
  <si>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</si>
  <si>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</si>
  <si>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</si>
  <si>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</si>
  <si>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</si>
  <si>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</si>
  <si>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</si>
  <si>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</si>
  <si>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</si>
  <si>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</si>
  <si>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</si>
  <si>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</si>
  <si>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</si>
  <si>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</si>
  <si>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</si>
  <si>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</si>
  <si>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</si>
  <si>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</si>
  <si>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</si>
  <si>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</si>
  <si>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</si>
  <si>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</si>
  <si>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</si>
  <si>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</si>
  <si>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</si>
  <si>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</si>
  <si>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</si>
  <si>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</si>
  <si>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</si>
  <si>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</si>
  <si>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</si>
  <si>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</si>
  <si>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</si>
  <si>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</si>
  <si>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</si>
  <si>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</si>
  <si>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</si>
  <si>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</si>
  <si>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</si>
  <si>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</si>
  <si>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</si>
  <si>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</si>
  <si>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</si>
  <si>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</si>
  <si>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</si>
  <si>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</si>
  <si>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</si>
  <si>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</si>
  <si>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</si>
  <si>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</si>
  <si>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</si>
  <si>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</si>
  <si>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</si>
  <si>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</si>
  <si>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</si>
  <si>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</si>
  <si>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</si>
  <si>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</si>
  <si>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</si>
  <si>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</si>
  <si>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</si>
  <si>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</si>
  <si>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</si>
  <si>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</si>
  <si>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</si>
  <si>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</si>
  <si>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</si>
  <si>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</si>
  <si>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</si>
  <si>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</si>
  <si>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</si>
  <si>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</si>
  <si>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</si>
  <si>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</si>
  <si>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</si>
  <si>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</si>
  <si>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</si>
  <si>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</si>
  <si>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</si>
  <si>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</si>
  <si>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</si>
  <si>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</si>
  <si>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</si>
  <si>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</si>
  <si>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</si>
  <si>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</si>
  <si>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</si>
  <si>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</si>
  <si>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</si>
  <si>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</si>
  <si>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</si>
  <si>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</si>
  <si>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</si>
  <si>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</si>
  <si>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</si>
  <si>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</si>
  <si>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</si>
  <si>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</si>
  <si>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</si>
  <si>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</si>
  <si>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</si>
  <si>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</si>
  <si>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</si>
  <si>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</si>
  <si>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</si>
  <si>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</si>
  <si>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</si>
  <si>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</si>
  <si>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</si>
  <si>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</si>
  <si>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</si>
  <si>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</si>
  <si>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</si>
  <si>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</si>
  <si>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</si>
  <si>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</si>
  <si>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</si>
  <si>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</si>
  <si>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</si>
  <si>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</si>
  <si>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</si>
  <si>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</si>
  <si>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</si>
  <si>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</si>
  <si>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</si>
  <si>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</si>
  <si>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</si>
  <si>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</si>
  <si>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</si>
  <si>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</si>
  <si>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</si>
  <si>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</si>
  <si>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</si>
  <si>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</si>
  <si>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</si>
  <si>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</si>
  <si>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</si>
  <si>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</si>
  <si>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</si>
  <si>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</si>
  <si>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</si>
  <si>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</si>
  <si>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</si>
  <si>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</si>
  <si>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</si>
  <si>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</si>
  <si>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</si>
  <si>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</si>
  <si>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</si>
  <si>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</si>
  <si>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</si>
  <si>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</si>
  <si>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</si>
  <si>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</si>
  <si>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</si>
  <si>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</si>
  <si>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</si>
  <si>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</si>
  <si>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</si>
  <si>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</si>
  <si>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</si>
  <si>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</si>
  <si>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</si>
  <si>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</si>
  <si>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</si>
  <si>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</si>
  <si>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</si>
  <si>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</si>
  <si>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</si>
  <si>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</si>
  <si>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</si>
  <si>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</si>
  <si>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</si>
  <si>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</si>
  <si>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</si>
  <si>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</si>
  <si>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</si>
  <si>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</si>
  <si>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</si>
  <si>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</si>
  <si>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</si>
  <si>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</si>
  <si>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</si>
  <si>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</si>
  <si>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</si>
  <si>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</si>
  <si>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</si>
  <si>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</si>
  <si>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</si>
  <si>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</si>
  <si>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</si>
  <si>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</si>
  <si>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</si>
  <si>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</si>
  <si>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</si>
  <si>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</si>
  <si>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</si>
  <si>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</si>
  <si>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</si>
  <si>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</si>
  <si>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</si>
  <si>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</si>
  <si>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</si>
  <si>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</si>
  <si>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</si>
  <si>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</si>
  <si>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</si>
  <si>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</si>
  <si>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</si>
  <si>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</si>
  <si>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</si>
  <si>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</si>
  <si>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</si>
  <si>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</si>
  <si>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</si>
  <si>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</si>
  <si>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</si>
  <si>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</si>
  <si>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</si>
  <si>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</si>
  <si>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</si>
  <si>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</si>
  <si>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</si>
  <si>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</si>
  <si>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</si>
  <si>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</si>
  <si>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</si>
  <si>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</si>
  <si>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</si>
  <si>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</si>
  <si>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</si>
  <si>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</si>
  <si>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</si>
  <si>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</si>
  <si>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</si>
  <si>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</si>
  <si>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</si>
  <si>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</si>
  <si>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</si>
  <si>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</si>
  <si>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</si>
  <si>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</si>
  <si>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</si>
  <si>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</si>
  <si>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</si>
  <si>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</si>
  <si>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</si>
  <si>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</si>
  <si>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</si>
  <si>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</si>
  <si>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</si>
  <si>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</si>
  <si>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</si>
  <si>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</si>
  <si>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</si>
  <si>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</si>
  <si>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</si>
  <si>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</si>
  <si>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</si>
  <si>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</si>
  <si>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</si>
  <si>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</si>
  <si>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</si>
  <si>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</si>
  <si>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</si>
  <si>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</si>
  <si>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</si>
  <si>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</si>
  <si>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</si>
  <si>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</si>
  <si>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</si>
  <si>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</si>
  <si>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</si>
  <si>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</si>
  <si>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</si>
  <si>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</si>
  <si>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</si>
  <si>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</si>
  <si>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</si>
  <si>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</si>
  <si>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</si>
  <si>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</si>
  <si>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</si>
  <si>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</si>
  <si>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</si>
  <si>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</si>
  <si>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</si>
  <si>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</si>
  <si>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</si>
  <si>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</si>
  <si>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</si>
  <si>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</si>
  <si>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</si>
  <si>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</si>
  <si>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</si>
  <si>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</si>
  <si>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</si>
  <si>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</si>
  <si>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</si>
  <si>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</si>
  <si>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</si>
  <si>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</si>
  <si>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</si>
  <si>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</si>
  <si>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</si>
  <si>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</si>
  <si>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</si>
  <si>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</si>
  <si>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</si>
  <si>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</si>
  <si>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</si>
  <si>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</si>
  <si>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</si>
  <si>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</si>
  <si>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</si>
  <si>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</si>
  <si>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</si>
  <si>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</si>
  <si>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</si>
  <si>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</si>
  <si>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</si>
  <si>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</si>
  <si>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</si>
  <si>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</si>
  <si>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</si>
  <si>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</si>
  <si>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</si>
  <si>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</si>
  <si>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</si>
  <si>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</si>
  <si>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</si>
  <si>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</si>
  <si>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</si>
  <si>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</si>
  <si>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</si>
  <si>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</si>
  <si>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</si>
  <si>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</si>
  <si>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</si>
  <si>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</si>
  <si>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</si>
  <si>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</si>
  <si>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</si>
  <si>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</si>
  <si>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</si>
  <si>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</si>
  <si>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</si>
  <si>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</si>
  <si>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</si>
  <si>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</si>
  <si>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</si>
  <si>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</si>
  <si>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</si>
  <si>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</si>
  <si>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</si>
  <si>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</si>
  <si>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</si>
  <si>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</si>
  <si>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</si>
  <si>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</si>
  <si>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</si>
  <si>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</si>
  <si>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</si>
  <si>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</si>
  <si>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</si>
  <si>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</si>
  <si>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</si>
  <si>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</si>
  <si>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</si>
  <si>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</si>
  <si>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</si>
  <si>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</si>
  <si>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</si>
  <si>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</si>
  <si>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</si>
  <si>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</si>
  <si>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</si>
  <si>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</si>
  <si>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</si>
  <si>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</si>
  <si>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</si>
  <si>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</si>
  <si>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</si>
  <si>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</si>
  <si>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</si>
  <si>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</si>
  <si>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</si>
  <si>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</si>
  <si>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</si>
  <si>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</si>
  <si>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</si>
  <si>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</si>
  <si>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</si>
  <si>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</si>
  <si>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</si>
  <si>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</si>
  <si>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</si>
  <si>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</si>
  <si>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</si>
  <si>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</si>
  <si>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</si>
  <si>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</si>
  <si>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</si>
  <si>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</si>
  <si>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</si>
  <si>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</si>
  <si>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</si>
  <si>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</si>
  <si>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</si>
  <si>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</si>
  <si>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</si>
  <si>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</si>
  <si>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</si>
  <si>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</si>
  <si>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</si>
  <si>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</si>
  <si>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</si>
  <si>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</si>
  <si>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</si>
  <si>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</si>
  <si>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</si>
  <si>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</si>
  <si>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</si>
  <si>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</si>
  <si>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</si>
  <si>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</si>
  <si>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</si>
  <si>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</si>
  <si>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</si>
  <si>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</si>
  <si>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</si>
  <si>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</si>
  <si>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</si>
  <si>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</si>
  <si>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</si>
  <si>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</si>
  <si>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</si>
  <si>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</si>
  <si>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</si>
  <si>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</si>
  <si>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</si>
  <si>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</si>
  <si>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</si>
  <si>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</si>
  <si>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</si>
  <si>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</si>
  <si>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</si>
  <si>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</si>
  <si>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</si>
  <si>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</si>
  <si>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</si>
  <si>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</si>
  <si>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</si>
  <si>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</si>
  <si>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</si>
  <si>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</si>
  <si>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</si>
  <si>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</si>
  <si>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</si>
  <si>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</si>
  <si>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</si>
  <si>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</si>
  <si>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</si>
  <si>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</si>
  <si>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</si>
  <si>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</si>
  <si>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</si>
  <si>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</si>
  <si>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</si>
  <si>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</si>
  <si>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</si>
  <si>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</si>
  <si>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</si>
  <si>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</si>
  <si>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</si>
  <si>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</si>
  <si>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</si>
  <si>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</si>
  <si>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</si>
  <si>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</si>
  <si>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</si>
  <si>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</si>
  <si>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</si>
  <si>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</si>
  <si>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</si>
  <si>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</si>
  <si>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</si>
  <si>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</si>
  <si>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</si>
  <si>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</si>
  <si>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</si>
  <si>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</si>
  <si>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</si>
  <si>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</si>
  <si>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</si>
  <si>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</si>
  <si>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</si>
  <si>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</si>
  <si>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</si>
  <si>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</si>
  <si>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</si>
  <si>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</si>
  <si>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</si>
  <si>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</si>
  <si>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</si>
  <si>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</si>
  <si>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</si>
  <si>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</si>
  <si>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</si>
  <si>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</si>
  <si>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</si>
  <si>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</si>
  <si>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</si>
  <si>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</si>
  <si>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</si>
  <si>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</si>
  <si>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</si>
  <si>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</si>
  <si>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</si>
  <si>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</si>
  <si>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</si>
  <si>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</si>
  <si>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</si>
  <si>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</si>
  <si>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</si>
  <si>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</si>
  <si>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</si>
  <si>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</si>
  <si>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</si>
  <si>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</si>
  <si>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</si>
  <si>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</si>
  <si>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</si>
  <si>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</si>
  <si>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</si>
  <si>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</si>
  <si>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</si>
  <si>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</si>
  <si>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</si>
  <si>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</si>
  <si>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</si>
  <si>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</si>
  <si>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</si>
  <si>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</si>
  <si>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</si>
  <si>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</si>
  <si>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</si>
  <si>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</si>
  <si>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</si>
  <si>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</si>
  <si>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</si>
  <si>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</si>
  <si>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</si>
  <si>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</si>
  <si>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</si>
  <si>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</si>
  <si>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</si>
  <si>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</si>
  <si>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</si>
  <si>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</si>
  <si>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</si>
  <si>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</si>
  <si>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</si>
  <si>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</si>
  <si>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</si>
  <si>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</si>
  <si>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</si>
  <si>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</si>
  <si>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</si>
  <si>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</si>
  <si>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</si>
  <si>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</si>
  <si>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</si>
  <si>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</si>
  <si>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</si>
  <si>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</si>
  <si>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</si>
  <si>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</si>
  <si>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</si>
  <si>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</si>
  <si>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</si>
  <si>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</si>
  <si>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</si>
  <si>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</si>
  <si>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</si>
  <si>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</si>
  <si>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</si>
  <si>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</si>
  <si>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</si>
  <si>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</si>
  <si>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</si>
  <si>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</si>
  <si>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</si>
  <si>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</si>
  <si>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</si>
  <si>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</si>
  <si>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</si>
  <si>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</si>
  <si>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</si>
  <si>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</si>
  <si>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</si>
  <si>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</si>
  <si>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</si>
  <si>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</si>
  <si>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</si>
  <si>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</si>
  <si>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</si>
  <si>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</si>
  <si>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</si>
  <si>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</si>
  <si>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</si>
  <si>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</si>
  <si>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</si>
  <si>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</si>
  <si>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</si>
  <si>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</si>
  <si>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</si>
  <si>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</si>
  <si>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</si>
  <si>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</si>
  <si>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</si>
  <si>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</si>
  <si>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</si>
  <si>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</si>
  <si>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</si>
  <si>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</si>
  <si>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</si>
  <si>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</si>
  <si>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</si>
  <si>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</si>
  <si>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</si>
  <si>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</si>
  <si>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</si>
  <si>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</si>
  <si>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</si>
  <si>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</si>
  <si>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</si>
  <si>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</si>
  <si>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</si>
  <si>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</si>
  <si>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</si>
  <si>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</si>
  <si>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</si>
  <si>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</si>
  <si>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</si>
  <si>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</si>
  <si>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</si>
  <si>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</si>
  <si>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</si>
  <si>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</si>
  <si>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</si>
  <si>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</si>
  <si>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</si>
  <si>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</si>
  <si>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</si>
  <si>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</si>
  <si>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</si>
  <si>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</si>
  <si>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</si>
  <si>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</si>
  <si>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</si>
  <si>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</si>
  <si>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</si>
  <si>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</si>
  <si>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</si>
  <si>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</si>
  <si>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</si>
  <si>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</si>
  <si>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</si>
  <si>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</si>
  <si>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</si>
  <si>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</si>
  <si>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</si>
  <si>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</si>
  <si>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</si>
  <si>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</si>
  <si>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</si>
  <si>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</si>
  <si>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</si>
  <si>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</si>
  <si>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</si>
  <si>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</si>
  <si>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</si>
  <si>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</si>
  <si>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</si>
  <si>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</si>
  <si>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</si>
  <si>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</si>
  <si>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</si>
  <si>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</si>
  <si>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</si>
  <si>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</si>
  <si>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</si>
  <si>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</si>
  <si>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</si>
  <si>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</si>
  <si>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</si>
  <si>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</si>
  <si>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</si>
  <si>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</si>
  <si>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</si>
  <si>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</si>
  <si>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</si>
  <si>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</si>
  <si>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</si>
  <si>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</si>
  <si>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</si>
  <si>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</si>
  <si>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</si>
  <si>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</si>
  <si>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</si>
  <si>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</si>
  <si>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</si>
  <si>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</si>
  <si>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</si>
  <si>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</si>
  <si>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</si>
  <si>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</si>
  <si>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</si>
  <si>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</si>
  <si>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</si>
  <si>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</si>
  <si>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</si>
  <si>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</si>
  <si>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</si>
  <si>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</si>
  <si>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</si>
  <si>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</si>
  <si>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</si>
  <si>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</si>
  <si>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</si>
  <si>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</si>
  <si>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</si>
  <si>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</si>
  <si>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</si>
  <si>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</si>
  <si>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</si>
  <si>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</si>
  <si>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</si>
  <si>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</si>
  <si>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</si>
  <si>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</si>
  <si>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</si>
  <si>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</si>
  <si>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</si>
  <si>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</si>
  <si>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</si>
  <si>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</si>
  <si>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</si>
  <si>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</si>
  <si>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</si>
  <si>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</si>
  <si>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</si>
  <si>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</si>
  <si>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</si>
  <si>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</si>
  <si>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</si>
  <si>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</si>
  <si>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</si>
  <si>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</si>
  <si>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</si>
  <si>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</si>
  <si>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</si>
  <si>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</si>
  <si>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</si>
  <si>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</si>
  <si>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</si>
  <si>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</si>
  <si>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</si>
  <si>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</si>
  <si>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</si>
  <si>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</si>
  <si>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</si>
  <si>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</si>
  <si>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</si>
  <si>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</si>
  <si>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</si>
  <si>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</si>
  <si>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</si>
  <si>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</si>
  <si>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</si>
  <si>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</si>
  <si>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</si>
  <si>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</si>
  <si>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</si>
  <si>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</si>
  <si>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</si>
  <si>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</si>
  <si>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</si>
  <si>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</si>
  <si>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</si>
  <si>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</si>
  <si>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</si>
  <si>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</si>
  <si>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</si>
  <si>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</si>
  <si>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</si>
  <si>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</si>
  <si>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</si>
  <si>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</si>
  <si>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</si>
  <si>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</si>
  <si>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</si>
  <si>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</si>
  <si>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</si>
  <si>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</si>
  <si>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</si>
  <si>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</si>
  <si>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</si>
  <si>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</si>
  <si>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</si>
  <si>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</si>
  <si>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</si>
  <si>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</si>
  <si>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</si>
  <si>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</si>
  <si>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</si>
  <si>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</si>
  <si>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</si>
  <si>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</si>
  <si>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</si>
  <si>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</si>
  <si>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</si>
  <si>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</si>
  <si>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</si>
  <si>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</si>
  <si>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</si>
  <si>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</si>
  <si>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</si>
  <si>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</si>
  <si>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</si>
  <si>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</si>
  <si>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</si>
  <si>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</si>
  <si>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</si>
  <si>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</si>
  <si>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</si>
  <si>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</si>
  <si>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</si>
  <si>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</si>
  <si>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</si>
  <si>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</si>
  <si>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</si>
  <si>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</si>
  <si>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</si>
  <si>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</si>
  <si>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</si>
  <si>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</si>
  <si>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</si>
  <si>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</si>
  <si>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</si>
  <si>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</si>
  <si>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</si>
  <si>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</si>
  <si>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</si>
  <si>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</si>
  <si>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</si>
  <si>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</si>
  <si>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</si>
  <si>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</si>
  <si>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</si>
  <si>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</si>
  <si>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</si>
  <si>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</si>
  <si>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</si>
  <si>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</si>
  <si>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</si>
  <si>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</si>
  <si>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</si>
  <si>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</si>
  <si>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</si>
  <si>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</si>
  <si>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</si>
  <si>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</si>
  <si>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</si>
  <si>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</si>
  <si>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</si>
  <si>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</si>
  <si>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</si>
  <si>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</si>
  <si>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</si>
  <si>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</si>
  <si>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</si>
  <si>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</si>
  <si>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</si>
  <si>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</si>
  <si>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</si>
  <si>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</si>
  <si>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</si>
  <si>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</si>
  <si>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</si>
  <si>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</si>
  <si>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</si>
  <si>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</si>
  <si>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</si>
  <si>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</si>
  <si>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</si>
  <si>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</si>
  <si>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</si>
  <si>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</si>
  <si>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</si>
  <si>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</si>
  <si>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</si>
  <si>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</si>
  <si>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</si>
  <si>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</si>
  <si>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</si>
  <si>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</si>
  <si>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</si>
  <si>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</si>
  <si>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</si>
  <si>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</si>
  <si>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</si>
  <si>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</si>
  <si>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</si>
  <si>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</si>
  <si>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</si>
  <si>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</si>
  <si>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</si>
  <si>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</si>
  <si>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</si>
  <si>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</si>
  <si>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</si>
  <si>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</si>
  <si>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</si>
  <si>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</si>
  <si>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</si>
  <si>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</si>
  <si>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</si>
  <si>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</si>
  <si>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</si>
  <si>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</si>
  <si>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</si>
  <si>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</si>
  <si>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</si>
  <si>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</si>
  <si>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</si>
  <si>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</si>
  <si>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</si>
  <si>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</si>
  <si>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</si>
  <si>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</si>
  <si>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</si>
  <si>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</si>
  <si>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</si>
  <si>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</si>
  <si>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</si>
  <si>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</si>
  <si>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</si>
  <si>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</si>
  <si>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</si>
  <si>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</si>
  <si>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</si>
  <si>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</si>
  <si>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</si>
  <si>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</si>
  <si>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</si>
  <si>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</si>
  <si>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</si>
  <si>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</si>
  <si>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</si>
  <si>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</si>
  <si>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</si>
  <si>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</si>
  <si>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</si>
  <si>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</si>
  <si>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</si>
  <si>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</si>
  <si>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</si>
  <si>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</si>
  <si>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</si>
  <si>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</si>
  <si>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</si>
  <si>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</si>
  <si>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</si>
  <si>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</si>
  <si>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</si>
  <si>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</si>
  <si>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</si>
  <si>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</si>
  <si>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</si>
  <si>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</si>
  <si>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</si>
  <si>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</si>
  <si>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</si>
  <si>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</si>
  <si>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</si>
  <si>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</si>
  <si>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</si>
  <si>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</si>
  <si>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</si>
  <si>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</si>
  <si>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</si>
  <si>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</si>
  <si>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</si>
  <si>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</si>
  <si>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</si>
  <si>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</si>
  <si>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</si>
  <si>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</si>
  <si>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</si>
  <si>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</si>
  <si>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</si>
  <si>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</si>
  <si>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</si>
  <si>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</si>
  <si>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</si>
  <si>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</si>
  <si>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</si>
  <si>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</si>
  <si>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</si>
  <si>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</si>
  <si>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</si>
  <si>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</si>
  <si>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</si>
  <si>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</si>
  <si>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</si>
  <si>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</si>
  <si>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</si>
  <si>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</si>
  <si>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</si>
  <si>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</si>
  <si>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</si>
  <si>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</si>
  <si>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</si>
  <si>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</si>
  <si>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</si>
  <si>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</si>
  <si>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</si>
  <si>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</si>
  <si>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</si>
  <si>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</si>
  <si>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</si>
  <si>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</si>
  <si>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</si>
  <si>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</si>
  <si>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</si>
  <si>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</si>
  <si>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</si>
  <si>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</si>
  <si>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</si>
  <si>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</si>
  <si>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</si>
  <si>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</si>
  <si>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</si>
  <si>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</si>
  <si>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</si>
  <si>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</si>
  <si>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</si>
  <si>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</si>
  <si>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</si>
  <si>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</si>
  <si>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</si>
  <si>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</si>
  <si>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</si>
  <si>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</si>
  <si>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</si>
  <si>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</si>
  <si>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</si>
  <si>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</si>
  <si>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</si>
  <si>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</si>
  <si>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</si>
  <si>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</si>
  <si>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</si>
  <si>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</si>
  <si>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</si>
  <si>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</si>
  <si>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</si>
  <si>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</si>
  <si>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</si>
  <si>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</si>
  <si>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</si>
  <si>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</si>
  <si>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</si>
  <si>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</si>
  <si>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</si>
  <si>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</si>
  <si>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</si>
  <si>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</si>
  <si>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</si>
  <si>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</si>
  <si>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</si>
  <si>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</si>
  <si>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</si>
  <si>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</si>
  <si>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</si>
  <si>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</si>
  <si>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</si>
  <si>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</si>
  <si>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</si>
  <si>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</si>
  <si>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</si>
  <si>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</si>
  <si>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</si>
  <si>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</si>
  <si>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</si>
  <si>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</si>
  <si>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</si>
  <si>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</si>
  <si>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</si>
  <si>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</si>
  <si>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</si>
  <si>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</si>
  <si>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</si>
  <si>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</si>
  <si>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</si>
  <si>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</si>
  <si>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</si>
  <si>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</si>
  <si>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</si>
  <si>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</si>
  <si>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</si>
  <si>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</si>
  <si>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</si>
  <si>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</si>
  <si>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</si>
  <si>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</si>
  <si>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</si>
  <si>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</si>
  <si>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</si>
  <si>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</si>
  <si>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</si>
  <si>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</si>
  <si>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</si>
  <si>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</si>
  <si>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</si>
  <si>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</si>
  <si>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</si>
  <si>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</si>
  <si>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</si>
  <si>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</si>
  <si>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</si>
  <si>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</si>
  <si>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</si>
  <si>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</si>
  <si>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</si>
  <si>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</si>
  <si>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</si>
  <si>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</si>
  <si>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</si>
  <si>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</si>
  <si>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</si>
  <si>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</si>
  <si>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</si>
  <si>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</si>
  <si>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</si>
  <si>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</si>
  <si>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</si>
  <si>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</si>
  <si>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</si>
  <si>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</si>
  <si>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</si>
  <si>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</si>
  <si>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</si>
  <si>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</si>
  <si>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</si>
  <si>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</si>
  <si>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</si>
  <si>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</si>
  <si>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</si>
  <si>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</si>
  <si>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</si>
  <si>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</si>
  <si>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</si>
  <si>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</si>
  <si>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</si>
  <si>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</si>
  <si>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</si>
  <si>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</si>
  <si>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</si>
  <si>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</si>
  <si>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</si>
  <si>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</si>
  <si>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</si>
  <si>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</si>
  <si>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</si>
  <si>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</si>
  <si>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</si>
  <si>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</si>
  <si>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</si>
  <si>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</si>
  <si>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</si>
  <si>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</si>
  <si>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</si>
  <si>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</si>
  <si>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</si>
  <si>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</si>
  <si>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</si>
  <si>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</si>
  <si>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</si>
  <si>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</si>
  <si>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</si>
  <si>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</si>
  <si>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</si>
  <si>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</si>
  <si>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</si>
  <si>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</si>
  <si>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</si>
  <si>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</si>
  <si>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</si>
  <si>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</si>
  <si>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</si>
  <si>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</si>
  <si>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</si>
  <si>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</si>
  <si>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</si>
  <si>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</si>
  <si>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</si>
  <si>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</si>
  <si>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</si>
  <si>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</si>
  <si>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</si>
  <si>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</si>
  <si>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</si>
  <si>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</si>
  <si>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</si>
  <si>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</si>
  <si>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</si>
  <si>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</si>
  <si>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</si>
  <si>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</si>
  <si>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</si>
  <si>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</si>
  <si>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</si>
  <si>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</si>
  <si>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</si>
  <si>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</si>
  <si>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</si>
  <si>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</si>
  <si>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</si>
  <si>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</si>
  <si>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</si>
  <si>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</si>
  <si>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</si>
  <si>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</si>
  <si>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</si>
  <si>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</si>
  <si>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</si>
  <si>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</si>
  <si>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</si>
  <si>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</si>
  <si>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</si>
  <si>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</si>
  <si>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</si>
  <si>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</si>
  <si>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</si>
  <si>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</si>
  <si>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</si>
  <si>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</si>
  <si>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</si>
  <si>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</si>
  <si>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</si>
  <si>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</si>
  <si>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</si>
  <si>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</si>
  <si>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</si>
  <si>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</si>
  <si>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</si>
  <si>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</si>
  <si>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</si>
  <si>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</si>
  <si>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</si>
  <si>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</si>
  <si>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</si>
  <si>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</si>
  <si>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</si>
  <si>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</si>
  <si>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</si>
  <si>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</si>
  <si>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</si>
  <si>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</si>
  <si>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</si>
  <si>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</si>
  <si>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</si>
  <si>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</si>
  <si>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</si>
  <si>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</si>
  <si>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</si>
  <si>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</si>
  <si>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</si>
  <si>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</si>
  <si>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</si>
  <si>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</si>
  <si>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</si>
  <si>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</si>
  <si>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</si>
  <si>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</si>
  <si>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</si>
  <si>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</si>
  <si>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</si>
  <si>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</si>
  <si>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</si>
  <si>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</si>
  <si>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</si>
  <si>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</si>
  <si>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</si>
  <si>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</si>
  <si>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</si>
  <si>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</si>
  <si>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</si>
  <si>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</si>
  <si>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</si>
  <si>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</si>
  <si>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</si>
  <si>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</si>
  <si>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</si>
  <si>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</si>
  <si>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</si>
  <si>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</si>
  <si>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</si>
  <si>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</si>
  <si>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</si>
  <si>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</si>
  <si>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</si>
  <si>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</si>
  <si>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</si>
  <si>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</si>
  <si>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</si>
  <si>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</si>
  <si>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</si>
  <si>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</si>
  <si>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</si>
  <si>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</si>
  <si>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</si>
  <si>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</si>
  <si>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</si>
  <si>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</si>
  <si>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</si>
  <si>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</si>
  <si>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</si>
  <si>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</si>
  <si>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</si>
  <si>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</si>
  <si>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</si>
  <si>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</si>
  <si>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</si>
  <si>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</si>
  <si>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</si>
  <si>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</si>
  <si>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</si>
  <si>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</si>
  <si>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</si>
  <si>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</si>
  <si>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</si>
  <si>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</si>
  <si>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</si>
  <si>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</si>
  <si>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</si>
  <si>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</si>
  <si>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</si>
  <si>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</si>
  <si>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</si>
  <si>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</si>
  <si>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</si>
  <si>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</si>
  <si>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</si>
  <si>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</si>
  <si>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</si>
  <si>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</si>
  <si>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</si>
  <si>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</si>
  <si>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</si>
  <si>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</si>
  <si>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</si>
  <si>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</si>
  <si>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</si>
  <si>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</si>
  <si>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</si>
  <si>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</si>
  <si>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</si>
  <si>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</si>
  <si>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</si>
  <si>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</si>
  <si>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</si>
  <si>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</si>
  <si>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</si>
  <si>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</si>
  <si>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</si>
  <si>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</si>
  <si>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</si>
  <si>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</si>
  <si>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</si>
  <si>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</si>
  <si>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</si>
  <si>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</si>
  <si>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</si>
  <si>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</si>
  <si>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</si>
  <si>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</si>
  <si>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</si>
  <si>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</si>
  <si>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</si>
  <si>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</si>
  <si>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</si>
  <si>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</si>
  <si>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</si>
  <si>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</si>
  <si>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</si>
  <si>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</si>
  <si>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</si>
  <si>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</si>
  <si>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</si>
  <si>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</si>
  <si>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</si>
  <si>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</si>
  <si>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</si>
  <si>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</si>
  <si>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</si>
  <si>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</si>
  <si>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</si>
  <si>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</si>
  <si>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</si>
  <si>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</si>
  <si>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</si>
  <si>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</si>
  <si>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</si>
  <si>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</si>
  <si>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</si>
  <si>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</si>
  <si>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</si>
  <si>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</si>
  <si>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</si>
  <si>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</si>
  <si>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</si>
  <si>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</si>
  <si>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</si>
  <si>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</si>
  <si>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</si>
  <si>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</si>
  <si>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</si>
  <si>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</si>
  <si>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</si>
  <si>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</si>
  <si>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</si>
  <si>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</si>
  <si>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</si>
  <si>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</si>
  <si>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</si>
  <si>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</si>
  <si>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</si>
  <si>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</si>
  <si>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</si>
  <si>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</si>
  <si>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</si>
  <si>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</si>
  <si>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</si>
  <si>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</si>
  <si>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</si>
  <si>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</si>
  <si>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</si>
  <si>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</si>
  <si>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</si>
  <si>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</si>
  <si>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</si>
  <si>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</si>
  <si>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</si>
  <si>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</si>
  <si>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</si>
  <si>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</si>
  <si>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</si>
  <si>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</si>
  <si>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</si>
  <si>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</si>
  <si>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</si>
  <si>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</si>
  <si>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</si>
  <si>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</si>
  <si>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</si>
  <si>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</si>
  <si>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</si>
  <si>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</si>
  <si>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</si>
  <si>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</si>
  <si>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</si>
  <si>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</si>
  <si>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</si>
  <si>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</si>
  <si>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</si>
  <si>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</si>
  <si>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</si>
  <si>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</si>
  <si>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</si>
  <si>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</si>
  <si>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</si>
  <si>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</si>
  <si>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</si>
  <si>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</si>
  <si>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</si>
  <si>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</si>
  <si>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</si>
  <si>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</si>
  <si>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</si>
  <si>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</si>
  <si>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</si>
  <si>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</si>
  <si>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</si>
  <si>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</si>
  <si>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</si>
  <si>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</si>
  <si>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</si>
  <si>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</si>
  <si>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</si>
  <si>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</si>
  <si>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</si>
  <si>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</si>
  <si>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</si>
  <si>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</si>
  <si>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</si>
  <si>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</si>
  <si>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</si>
  <si>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</si>
  <si>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</si>
  <si>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</si>
  <si>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</si>
  <si>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</si>
  <si>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</si>
  <si>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</si>
  <si>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</si>
  <si>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</si>
  <si>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</si>
  <si>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</si>
  <si>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</si>
  <si>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</si>
  <si>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</si>
  <si>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</si>
  <si>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</si>
  <si>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</si>
  <si>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</si>
  <si>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</si>
  <si>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</si>
  <si>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</si>
  <si>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</si>
  <si>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</si>
  <si>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</si>
  <si>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</si>
  <si>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</si>
  <si>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</si>
  <si>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</si>
  <si>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</si>
  <si>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</si>
  <si>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</si>
  <si>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</si>
  <si>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</si>
  <si>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</si>
  <si>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</si>
  <si>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</si>
  <si>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</si>
  <si>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</si>
  <si>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</si>
  <si>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</si>
  <si>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</si>
  <si>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</si>
  <si>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</si>
  <si>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</si>
  <si>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</si>
  <si>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</si>
  <si>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</si>
  <si>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</si>
  <si>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</si>
  <si>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</si>
  <si>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</si>
  <si>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</si>
  <si>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</si>
  <si>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</si>
  <si>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</si>
  <si>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</si>
  <si>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</si>
  <si>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</si>
  <si>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</si>
  <si>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</si>
  <si>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</si>
  <si>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</si>
  <si>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</si>
  <si>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</si>
  <si>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</si>
  <si>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</si>
  <si>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</si>
  <si>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</si>
  <si>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</si>
  <si>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</si>
  <si>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</si>
  <si>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</si>
  <si>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</si>
  <si>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</si>
  <si>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</si>
  <si>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</si>
  <si>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</si>
  <si>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</si>
  <si>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</si>
  <si>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</si>
  <si>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</si>
  <si>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</si>
  <si>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</si>
  <si>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</si>
  <si>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</si>
  <si>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</si>
  <si>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</si>
  <si>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</si>
  <si>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</si>
  <si>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</si>
  <si>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</si>
  <si>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</si>
  <si>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</si>
  <si>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</si>
  <si>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</si>
  <si>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</si>
  <si>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</si>
  <si>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</si>
  <si>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</si>
  <si>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</si>
  <si>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</si>
  <si>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</si>
  <si>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</si>
  <si>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</si>
  <si>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</si>
  <si>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</si>
  <si>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</si>
  <si>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</si>
  <si>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</si>
  <si>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</si>
  <si>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</si>
  <si>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</si>
  <si>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</si>
  <si>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</si>
  <si>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</si>
  <si>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</si>
  <si>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</si>
  <si>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</si>
  <si>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</si>
  <si>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</si>
  <si>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</si>
  <si>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</si>
  <si>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</si>
  <si>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</si>
  <si>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</si>
  <si>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</si>
  <si>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</si>
  <si>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</si>
  <si>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</si>
  <si>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</si>
  <si>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</si>
  <si>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</si>
  <si>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</si>
  <si>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</si>
  <si>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</si>
  <si>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</si>
  <si>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</si>
  <si>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</si>
  <si>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</si>
  <si>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</si>
  <si>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</si>
  <si>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</si>
  <si>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</si>
  <si>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</si>
  <si>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</si>
  <si>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</si>
  <si>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</si>
  <si>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</si>
  <si>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</si>
  <si>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</si>
  <si>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</si>
  <si>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</si>
  <si>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</si>
  <si>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</si>
  <si>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</si>
  <si>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</si>
  <si>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</si>
  <si>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</si>
  <si>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</si>
  <si>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</si>
  <si>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</si>
  <si>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</si>
  <si>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</si>
  <si>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</si>
  <si>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</si>
  <si>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</si>
  <si>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</si>
  <si>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</si>
  <si>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</si>
  <si>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</si>
  <si>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</si>
  <si>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</si>
  <si>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</si>
  <si>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</si>
  <si>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</si>
  <si>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</si>
  <si>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</si>
  <si>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</si>
  <si>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</si>
  <si>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</si>
  <si>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</si>
  <si>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</si>
  <si>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</si>
  <si>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</si>
  <si>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</si>
  <si>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</si>
  <si>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</si>
  <si>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</si>
  <si>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</si>
  <si>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</si>
  <si>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</si>
  <si>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</si>
  <si>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</si>
  <si>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</si>
  <si>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</si>
  <si>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</si>
  <si>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</si>
  <si>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</si>
  <si>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</si>
  <si>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</si>
  <si>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</si>
  <si>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</si>
  <si>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</si>
  <si>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</si>
  <si>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</si>
  <si>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</si>
  <si>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</si>
  <si>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</si>
  <si>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</si>
  <si>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</si>
  <si>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</si>
  <si>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</si>
  <si>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</si>
  <si>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</si>
  <si>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</si>
  <si>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</si>
  <si>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</si>
  <si>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</si>
  <si>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</si>
  <si>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</si>
  <si>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</si>
  <si>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</si>
  <si>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</si>
  <si>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</si>
  <si>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</si>
  <si>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</si>
  <si>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</si>
  <si>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</si>
  <si>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</si>
  <si>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</si>
  <si>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</si>
  <si>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</si>
  <si>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</si>
  <si>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</si>
  <si>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</si>
  <si>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</si>
  <si>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</si>
  <si>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</si>
  <si>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</si>
  <si>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</si>
  <si>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</si>
  <si>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</si>
  <si>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</si>
  <si>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</si>
  <si>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</si>
  <si>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</si>
  <si>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</si>
  <si>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</si>
  <si>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</si>
  <si>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</si>
  <si>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</si>
  <si>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</si>
  <si>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</si>
  <si>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</si>
  <si>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</si>
  <si>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</si>
  <si>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</si>
  <si>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</si>
  <si>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</si>
  <si>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</si>
  <si>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</si>
  <si>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</si>
  <si>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</si>
  <si>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</si>
  <si>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</si>
  <si>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</si>
  <si>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</si>
  <si>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</si>
  <si>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</si>
  <si>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</si>
  <si>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</si>
  <si>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</si>
  <si>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</si>
  <si>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</si>
  <si>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</si>
  <si>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</si>
  <si>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</si>
  <si>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</si>
  <si>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</si>
  <si>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</si>
  <si>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</si>
  <si>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</si>
  <si>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</si>
  <si>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</si>
  <si>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</si>
  <si>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</si>
  <si>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</si>
  <si>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</si>
  <si>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</si>
  <si>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</si>
  <si>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</si>
  <si>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</si>
  <si>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</si>
  <si>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</si>
  <si>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</si>
  <si>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</si>
  <si>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</si>
  <si>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</si>
  <si>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</si>
  <si>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</si>
  <si>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</si>
  <si>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</si>
  <si>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</si>
  <si>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</si>
  <si>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</si>
  <si>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</si>
  <si>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</si>
  <si>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</si>
  <si>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</si>
  <si>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</si>
  <si>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</si>
  <si>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</si>
  <si>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</si>
  <si>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</si>
  <si>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</si>
  <si>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</si>
  <si>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</si>
  <si>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</si>
  <si>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</si>
  <si>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</si>
  <si>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</si>
  <si>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</si>
  <si>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</si>
  <si>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</si>
  <si>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</si>
  <si>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</si>
  <si>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</si>
  <si>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</si>
  <si>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</si>
  <si>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</si>
  <si>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</si>
  <si>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</si>
  <si>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</si>
  <si>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</si>
  <si>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</si>
  <si>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</si>
  <si>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</si>
  <si>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</si>
  <si>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</si>
  <si>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</si>
  <si>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</si>
  <si>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</si>
  <si>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</si>
  <si>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</si>
  <si>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</si>
  <si>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</si>
  <si>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</si>
  <si>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</si>
  <si>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</si>
  <si>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</si>
  <si>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</si>
  <si>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</si>
  <si>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</si>
  <si>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</si>
  <si>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</si>
  <si>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</si>
  <si>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</si>
  <si>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</si>
  <si>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</si>
  <si>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</si>
  <si>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</si>
  <si>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</si>
  <si>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</si>
  <si>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</si>
  <si>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</si>
  <si>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</si>
  <si>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</si>
  <si>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</si>
  <si>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</si>
  <si>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</si>
  <si>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</si>
  <si>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</si>
  <si>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</si>
  <si>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</si>
  <si>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</si>
  <si>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</si>
  <si>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</si>
  <si>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</si>
  <si>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</si>
  <si>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</si>
  <si>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</si>
  <si>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</si>
  <si>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</si>
  <si>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</si>
  <si>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</si>
  <si>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</si>
  <si>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</si>
  <si>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</si>
  <si>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</si>
  <si>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</si>
  <si>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</si>
  <si>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</si>
  <si>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</si>
  <si>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</si>
  <si>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</si>
  <si>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</si>
  <si>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</si>
  <si>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</si>
  <si>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</si>
  <si>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</si>
  <si>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</si>
  <si>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</si>
  <si>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</si>
  <si>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</si>
  <si>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</si>
  <si>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</si>
  <si>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</si>
  <si>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</si>
  <si>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</si>
  <si>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</si>
  <si>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</si>
  <si>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</si>
  <si>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</si>
  <si>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</si>
  <si>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</si>
  <si>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</si>
  <si>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</si>
  <si>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</si>
  <si>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</si>
  <si>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</si>
  <si>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</si>
  <si>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</si>
  <si>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</si>
  <si>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</si>
  <si>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</si>
  <si>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</si>
  <si>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</si>
  <si>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</si>
  <si>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</si>
  <si>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</si>
  <si>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</si>
  <si>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</si>
  <si>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</si>
  <si>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</si>
  <si>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</si>
  <si>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</si>
  <si>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</si>
  <si>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</si>
  <si>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</si>
  <si>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</si>
  <si>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</si>
  <si>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</si>
  <si>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</si>
  <si>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</si>
  <si>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</si>
  <si>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</si>
  <si>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</si>
  <si>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</si>
  <si>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</si>
  <si>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</si>
  <si>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</si>
  <si>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</si>
  <si>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</si>
  <si>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</si>
  <si>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</si>
  <si>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</si>
  <si>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</si>
  <si>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</si>
  <si>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</si>
  <si>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</si>
  <si>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</si>
  <si>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</si>
  <si>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</si>
  <si>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</si>
  <si>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</si>
  <si>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</si>
  <si>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</si>
  <si>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</si>
  <si>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</si>
  <si>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</si>
  <si>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</si>
  <si>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</si>
  <si>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</si>
  <si>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</si>
  <si>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</si>
  <si>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</si>
  <si>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</si>
  <si>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</si>
  <si>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</si>
  <si>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</si>
  <si>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</si>
  <si>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</si>
  <si>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</si>
  <si>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</si>
  <si>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</si>
  <si>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</si>
  <si>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</si>
  <si>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</si>
  <si>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</si>
  <si>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</si>
  <si>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</si>
  <si>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</si>
  <si>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</si>
  <si>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</si>
  <si>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</si>
  <si>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</si>
  <si>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</si>
  <si>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</si>
  <si>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</si>
  <si>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</si>
  <si>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</si>
  <si>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</si>
  <si>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</si>
  <si>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</si>
  <si>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</si>
  <si>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</si>
  <si>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</si>
  <si>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</si>
  <si>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</si>
  <si>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</si>
  <si>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</si>
  <si>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</si>
  <si>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</si>
  <si>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</si>
  <si>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</si>
  <si>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</si>
  <si>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</si>
  <si>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</si>
  <si>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</si>
  <si>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</si>
  <si>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</si>
  <si>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</si>
  <si>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</si>
  <si>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</si>
  <si>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</si>
  <si>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</si>
  <si>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</si>
  <si>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</si>
  <si>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</si>
  <si>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</si>
  <si>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</si>
  <si>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</si>
  <si>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</si>
  <si>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</si>
  <si>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</si>
  <si>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</si>
  <si>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</si>
  <si>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</si>
  <si>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</si>
  <si>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</si>
  <si>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</si>
  <si>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</si>
  <si>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</si>
  <si>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</si>
  <si>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</si>
  <si>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</si>
  <si>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</si>
  <si>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</si>
  <si>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</si>
  <si>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</si>
  <si>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</si>
  <si>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</si>
  <si>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</si>
  <si>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</si>
  <si>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</si>
  <si>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</si>
  <si>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</si>
  <si>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</si>
  <si>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</si>
  <si>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</si>
  <si>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</si>
  <si>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</si>
  <si>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</si>
  <si>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</si>
  <si>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</si>
  <si>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</si>
  <si>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</si>
  <si>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</si>
  <si>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</si>
  <si>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</si>
  <si>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</si>
  <si>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</si>
  <si>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</si>
  <si>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</si>
  <si>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</si>
  <si>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</si>
  <si>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</si>
  <si>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</si>
  <si>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</si>
  <si>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</si>
  <si>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</si>
  <si>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</si>
  <si>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</si>
  <si>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</si>
  <si>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</si>
  <si>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</si>
  <si>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</si>
  <si>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</si>
  <si>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</si>
  <si>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</si>
  <si>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</si>
  <si>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</si>
  <si>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</si>
  <si>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</si>
  <si>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</si>
  <si>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</si>
  <si>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</si>
  <si>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</si>
  <si>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</si>
  <si>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</si>
  <si>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</si>
  <si>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</si>
  <si>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</si>
  <si>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</si>
  <si>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</si>
  <si>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</si>
  <si>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</si>
  <si>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</si>
  <si>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</si>
  <si>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</si>
  <si>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</si>
  <si>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</si>
  <si>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</si>
  <si>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</si>
  <si>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</si>
  <si>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</si>
  <si>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</si>
  <si>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</si>
  <si>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</si>
  <si>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</si>
  <si>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</si>
  <si>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</si>
  <si>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</si>
  <si>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</si>
  <si>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</si>
  <si>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</si>
  <si>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</si>
  <si>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</si>
  <si>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</si>
  <si>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</si>
  <si>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</si>
  <si>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</si>
  <si>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</si>
  <si>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</si>
  <si>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</si>
  <si>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</si>
  <si>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</si>
  <si>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</si>
  <si>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</si>
  <si>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</si>
  <si>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</si>
  <si>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</si>
  <si>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</si>
  <si>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</si>
  <si>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</si>
  <si>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</si>
  <si>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</si>
  <si>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</si>
  <si>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</si>
  <si>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</si>
  <si>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</si>
  <si>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</si>
  <si>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</si>
  <si>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</si>
  <si>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</si>
  <si>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</si>
  <si>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</si>
  <si>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</si>
  <si>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</si>
  <si>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</si>
  <si>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</si>
  <si>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</si>
  <si>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</si>
  <si>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</si>
  <si>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</si>
  <si>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</si>
  <si>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</si>
  <si>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</si>
  <si>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</si>
  <si>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</si>
  <si>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</si>
  <si>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</si>
  <si>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</si>
  <si>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</si>
  <si>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</si>
  <si>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</si>
  <si>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</si>
  <si>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</si>
  <si>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</si>
  <si>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</si>
  <si>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</si>
  <si>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</si>
  <si>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</si>
  <si>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</si>
  <si>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</si>
  <si>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</si>
  <si>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</si>
  <si>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</si>
  <si>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</si>
  <si>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</si>
  <si>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</si>
  <si>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</si>
  <si>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</si>
  <si>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</si>
  <si>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</si>
  <si>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</si>
  <si>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</si>
  <si>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</si>
  <si>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</si>
  <si>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</si>
  <si>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</si>
  <si>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</si>
  <si>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</si>
  <si>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</si>
  <si>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</si>
  <si>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</si>
  <si>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</si>
  <si>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</si>
  <si>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</si>
  <si>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</si>
  <si>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</si>
  <si>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</si>
  <si>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</si>
  <si>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</si>
  <si>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</si>
  <si>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</si>
  <si>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</si>
  <si>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</si>
  <si>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</si>
  <si>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</si>
  <si>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</si>
  <si>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</si>
  <si>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</si>
  <si>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</si>
  <si>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</si>
  <si>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</si>
  <si>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</si>
  <si>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</si>
  <si>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</si>
  <si>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</si>
  <si>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</si>
  <si>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</si>
  <si>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</si>
  <si>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</si>
  <si>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</si>
  <si>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</si>
  <si>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</si>
  <si>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</si>
  <si>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</si>
  <si>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</si>
  <si>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</si>
  <si>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</si>
  <si>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</si>
  <si>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</si>
  <si>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</si>
  <si>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</si>
  <si>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</si>
  <si>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</si>
  <si>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</si>
  <si>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</si>
  <si>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</si>
  <si>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</si>
  <si>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</si>
  <si>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</si>
  <si>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</si>
  <si>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</si>
  <si>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</si>
  <si>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</si>
  <si>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</si>
  <si>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</si>
  <si>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</si>
  <si>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</si>
  <si>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</si>
  <si>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</si>
  <si>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</si>
  <si>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</si>
  <si>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</si>
  <si>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</si>
  <si>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</si>
  <si>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</si>
  <si>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</si>
  <si>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</si>
  <si>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</si>
  <si>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</si>
  <si>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</si>
  <si>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</si>
  <si>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</si>
  <si>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</si>
  <si>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</si>
  <si>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</si>
  <si>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</si>
  <si>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</si>
  <si>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</si>
  <si>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</si>
  <si>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</si>
  <si>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</si>
  <si>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</si>
  <si>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</si>
  <si>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</si>
  <si>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</si>
  <si>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</si>
  <si>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</si>
  <si>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</si>
  <si>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</si>
  <si>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</si>
  <si>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</si>
  <si>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</si>
  <si>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</si>
  <si>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</si>
  <si>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</si>
  <si>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</si>
  <si>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</si>
  <si>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</si>
  <si>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</si>
  <si>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</si>
  <si>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</si>
  <si>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</si>
  <si>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</si>
  <si>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</si>
  <si>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</si>
  <si>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</si>
  <si>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</si>
  <si>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</si>
  <si>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</si>
  <si>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</si>
  <si>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</si>
  <si>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</si>
  <si>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</si>
  <si>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</si>
  <si>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</si>
  <si>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</si>
  <si>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</si>
  <si>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</si>
  <si>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</si>
  <si>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</si>
  <si>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</si>
  <si>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</si>
  <si>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</si>
  <si>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</si>
  <si>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</si>
  <si>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</si>
  <si>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</si>
  <si>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</si>
  <si>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</si>
  <si>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</si>
  <si>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</si>
  <si>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</si>
  <si>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</si>
  <si>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</si>
  <si>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</si>
  <si>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</si>
  <si>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</si>
  <si>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</si>
  <si>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</si>
  <si>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</si>
  <si>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</si>
  <si>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</si>
  <si>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</si>
  <si>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</si>
  <si>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</si>
  <si>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</si>
  <si>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</si>
  <si>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</si>
  <si>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</si>
  <si>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</si>
  <si>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</si>
  <si>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</si>
  <si>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</si>
  <si>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</si>
  <si>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</si>
  <si>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</si>
  <si>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</si>
  <si>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</si>
  <si>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</si>
  <si>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</si>
  <si>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</si>
  <si>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</si>
  <si>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</si>
  <si>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</si>
  <si>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</si>
  <si>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</si>
  <si>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</si>
  <si>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</si>
  <si>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</si>
  <si>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</si>
  <si>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</si>
  <si>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</si>
  <si>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</si>
  <si>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</si>
  <si>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</si>
  <si>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</si>
  <si>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</si>
  <si>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</si>
  <si>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</si>
  <si>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</si>
  <si>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</si>
  <si>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</si>
  <si>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</si>
  <si>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</si>
  <si>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</si>
  <si>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</si>
  <si>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</si>
  <si>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</si>
  <si>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</si>
  <si>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</si>
  <si>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</si>
  <si>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</si>
  <si>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</si>
  <si>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</si>
  <si>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</si>
  <si>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</si>
  <si>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</si>
  <si>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</si>
  <si>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</si>
  <si>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</si>
  <si>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</si>
  <si>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</si>
  <si>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</si>
  <si>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</si>
  <si>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</si>
  <si>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</si>
  <si>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</si>
  <si>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</si>
  <si>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</si>
  <si>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</si>
  <si>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</si>
  <si>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</si>
  <si>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</si>
  <si>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</si>
  <si>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</si>
  <si>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</si>
  <si>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</si>
  <si>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</si>
  <si>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</si>
  <si>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</si>
  <si>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</si>
  <si>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</si>
  <si>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</si>
  <si>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</si>
  <si>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</si>
  <si>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</si>
  <si>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</si>
  <si>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</si>
  <si>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</si>
  <si>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</si>
  <si>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</si>
  <si>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</si>
  <si>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</si>
  <si>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</si>
  <si>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</si>
  <si>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</si>
  <si>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</si>
  <si>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</si>
  <si>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</si>
  <si>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</si>
  <si>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</si>
  <si>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</si>
  <si>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</si>
  <si>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</si>
  <si>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</si>
  <si>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</si>
  <si>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</si>
  <si>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</si>
  <si>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</si>
  <si>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</si>
  <si>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</si>
  <si>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</si>
  <si>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</si>
  <si>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</si>
  <si>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</si>
  <si>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</si>
  <si>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</si>
  <si>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</si>
  <si>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</si>
  <si>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</si>
  <si>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</si>
  <si>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</si>
  <si>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</si>
  <si>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</si>
  <si>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</si>
  <si>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</si>
  <si>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</si>
  <si>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</si>
  <si>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</si>
  <si>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</si>
  <si>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</si>
  <si>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</si>
  <si>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</si>
  <si>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</si>
  <si>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</si>
  <si>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</si>
  <si>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</si>
  <si>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</si>
  <si>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</si>
  <si>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</si>
  <si>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</si>
  <si>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</si>
  <si>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</si>
  <si>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</si>
  <si>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</si>
  <si>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</si>
  <si>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</si>
  <si>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</si>
  <si>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</si>
  <si>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</si>
  <si>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</si>
  <si>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</si>
  <si>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</si>
  <si>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</si>
  <si>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</si>
  <si>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</si>
  <si>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</si>
  <si>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</si>
  <si>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</si>
  <si>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</si>
  <si>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</si>
  <si>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</si>
  <si>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</si>
  <si>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</si>
  <si>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</si>
  <si>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</si>
  <si>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</si>
  <si>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</si>
  <si>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</si>
  <si>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</si>
  <si>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</si>
  <si>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</si>
  <si>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</si>
  <si>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</si>
  <si>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</si>
  <si>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</si>
  <si>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</si>
  <si>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</si>
  <si>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</si>
  <si>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</si>
  <si>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</si>
  <si>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</si>
  <si>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</si>
  <si>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</si>
  <si>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</si>
  <si>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</si>
  <si>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</si>
  <si>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</si>
  <si>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</si>
  <si>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</si>
  <si>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</si>
  <si>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</si>
  <si>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</si>
  <si>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</si>
  <si>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</si>
  <si>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</si>
  <si>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</si>
  <si>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</si>
  <si>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</si>
  <si>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</si>
  <si>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</si>
  <si>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</si>
  <si>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</si>
  <si>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</si>
  <si>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</si>
  <si>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</si>
  <si>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</si>
  <si>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</si>
  <si>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</si>
  <si>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</si>
  <si>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</si>
  <si>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</si>
  <si>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</si>
  <si>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</si>
  <si>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</si>
  <si>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</si>
  <si>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</si>
  <si>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</si>
  <si>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</si>
  <si>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</si>
  <si>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</si>
  <si>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</si>
  <si>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</si>
  <si>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</si>
  <si>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</si>
  <si>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</si>
  <si>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</si>
  <si>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</si>
  <si>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</si>
  <si>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</si>
  <si>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</si>
  <si>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</si>
  <si>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</si>
  <si>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</si>
  <si>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</si>
  <si>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</si>
  <si>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</si>
  <si>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</si>
  <si>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</si>
  <si>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</si>
  <si>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</si>
  <si>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</si>
  <si>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</si>
  <si>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</si>
  <si>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</si>
  <si>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</si>
  <si>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</si>
  <si>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</si>
  <si>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</si>
  <si>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</si>
  <si>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</si>
  <si>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</si>
  <si>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</si>
  <si>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</si>
  <si>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</si>
  <si>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</si>
  <si>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</si>
  <si>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</si>
  <si>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</si>
  <si>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</si>
  <si>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</si>
  <si>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</si>
  <si>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</si>
  <si>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</si>
  <si>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</si>
  <si>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</si>
  <si>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</si>
  <si>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</si>
  <si>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</si>
  <si>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</si>
  <si>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</si>
  <si>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</si>
  <si>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</si>
  <si>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</si>
  <si>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</si>
  <si>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</si>
  <si>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</si>
  <si>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</si>
  <si>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</si>
  <si>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</si>
  <si>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</si>
  <si>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</si>
  <si>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</si>
  <si>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</si>
  <si>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</si>
  <si>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</si>
  <si>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</si>
  <si>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</si>
  <si>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</si>
  <si>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</si>
  <si>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</si>
  <si>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</si>
  <si>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</si>
  <si>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</si>
  <si>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</si>
  <si>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</si>
  <si>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</si>
  <si>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</si>
  <si>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</si>
  <si>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</si>
  <si>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</si>
  <si>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</si>
  <si>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</si>
  <si>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</si>
  <si>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</si>
  <si>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</si>
  <si>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</si>
  <si>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</si>
  <si>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</si>
  <si>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</si>
  <si>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</si>
  <si>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</si>
  <si>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</si>
  <si>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</si>
  <si>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</si>
  <si>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</si>
  <si>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</si>
  <si>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</si>
  <si>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</si>
  <si>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</si>
  <si>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</si>
  <si>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</si>
  <si>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</si>
  <si>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</si>
  <si>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</si>
  <si>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</si>
  <si>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</si>
  <si>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</si>
  <si>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</si>
  <si>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</si>
  <si>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</si>
  <si>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</si>
  <si>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</si>
  <si>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</si>
  <si>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</si>
  <si>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</si>
  <si>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</si>
  <si>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</si>
  <si>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</si>
  <si>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</si>
  <si>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</si>
  <si>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</si>
  <si>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</si>
  <si>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</si>
  <si>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</si>
  <si>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</si>
  <si>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</si>
  <si>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</si>
  <si>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</si>
  <si>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</si>
  <si>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</si>
  <si>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</si>
  <si>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</si>
  <si>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</si>
  <si>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</si>
  <si>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</si>
  <si>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</si>
  <si>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</si>
  <si>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</si>
  <si>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</si>
  <si>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</si>
  <si>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</si>
  <si>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</si>
  <si>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</si>
  <si>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</si>
  <si>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</si>
  <si>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</si>
  <si>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</si>
  <si>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</si>
  <si>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</si>
  <si>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</si>
  <si>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</si>
  <si>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</si>
  <si>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</si>
  <si>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</si>
  <si>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</si>
  <si>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</si>
  <si>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</si>
  <si>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</si>
  <si>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</si>
  <si>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</si>
  <si>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</si>
  <si>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</si>
  <si>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</si>
  <si>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</si>
  <si>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</si>
  <si>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</si>
  <si>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</si>
  <si>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</si>
  <si>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</si>
  <si>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</si>
  <si>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</si>
  <si>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</si>
  <si>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</si>
  <si>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</si>
  <si>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</si>
  <si>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</si>
  <si>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</si>
  <si>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</si>
  <si>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</si>
  <si>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</si>
  <si>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</si>
  <si>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</si>
  <si>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</si>
  <si>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</si>
  <si>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</si>
  <si>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</si>
  <si>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</si>
  <si>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</si>
  <si>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</si>
  <si>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</si>
  <si>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</si>
  <si>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</si>
  <si>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</si>
  <si>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</si>
  <si>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</si>
  <si>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</si>
  <si>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</si>
  <si>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</si>
  <si>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</si>
  <si>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</si>
  <si>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</si>
  <si>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</si>
  <si>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</si>
  <si>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</si>
  <si>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</si>
  <si>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</si>
  <si>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</si>
  <si>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</si>
  <si>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</si>
  <si>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</si>
  <si>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</si>
  <si>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</si>
  <si>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</si>
  <si>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</si>
  <si>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</si>
  <si>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</si>
  <si>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</si>
  <si>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</si>
  <si>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</si>
  <si>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</si>
  <si>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</si>
  <si>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</si>
  <si>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</si>
  <si>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</si>
  <si>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</si>
  <si>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</si>
  <si>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</si>
  <si>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</si>
  <si>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</si>
  <si>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</si>
  <si>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</si>
  <si>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</si>
  <si>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</si>
  <si>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</si>
  <si>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</si>
  <si>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</si>
  <si>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</si>
  <si>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</si>
  <si>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</si>
  <si>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</si>
  <si>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</si>
  <si>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</si>
  <si>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</si>
  <si>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</si>
  <si>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</si>
  <si>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</si>
  <si>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</si>
  <si>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</si>
  <si>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</si>
  <si>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</si>
  <si>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</si>
  <si>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</si>
  <si>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</si>
  <si>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</si>
  <si>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</si>
  <si>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</si>
  <si>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</si>
  <si>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</si>
  <si>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</si>
  <si>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</si>
  <si>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</si>
  <si>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</si>
  <si>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</si>
  <si>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</si>
  <si>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</si>
  <si>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</si>
  <si>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</si>
  <si>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</si>
  <si>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</si>
  <si>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</si>
  <si>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</si>
  <si>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</si>
  <si>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</si>
  <si>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</si>
  <si>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</si>
  <si>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</si>
  <si>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</si>
  <si>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</si>
  <si>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</si>
  <si>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</si>
  <si>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</si>
  <si>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</si>
  <si>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</si>
  <si>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</si>
  <si>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</si>
  <si>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</si>
  <si>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</si>
  <si>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</si>
  <si>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</si>
  <si>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</si>
  <si>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</si>
  <si>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</si>
  <si>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</si>
  <si>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</si>
  <si>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</si>
  <si>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</si>
  <si>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</si>
  <si>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</si>
  <si>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</si>
  <si>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</si>
  <si>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</si>
  <si>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</si>
  <si>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</si>
  <si>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</si>
  <si>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</si>
  <si>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</si>
  <si>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</si>
  <si>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</si>
  <si>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</si>
  <si>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</si>
  <si>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</si>
  <si>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</si>
  <si>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</si>
  <si>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</si>
  <si>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</si>
  <si>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</si>
  <si>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</si>
  <si>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</si>
  <si>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</si>
  <si>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</si>
  <si>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</si>
  <si>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</si>
  <si>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</si>
  <si>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</si>
  <si>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</si>
  <si>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</si>
  <si>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</si>
  <si>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</si>
  <si>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</si>
  <si>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</si>
  <si>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</si>
  <si>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</si>
  <si>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</si>
  <si>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</si>
  <si>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</si>
  <si>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</si>
  <si>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</si>
  <si>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</si>
  <si>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</si>
  <si>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</si>
  <si>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</si>
  <si>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</si>
  <si>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</si>
  <si>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</si>
  <si>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</si>
  <si>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</si>
  <si>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</si>
  <si>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</si>
  <si>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</si>
  <si>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</si>
  <si>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</si>
  <si>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</si>
  <si>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</si>
  <si>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</si>
  <si>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</si>
  <si>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</si>
  <si>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</si>
  <si>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</si>
  <si>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</si>
  <si>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</si>
  <si>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</si>
  <si>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</si>
  <si>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</si>
  <si>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</si>
  <si>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</si>
  <si>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</si>
  <si>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</si>
  <si>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</si>
  <si>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</si>
  <si>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</si>
  <si>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</si>
  <si>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</si>
  <si>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</si>
  <si>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</si>
  <si>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</si>
  <si>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</si>
  <si>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</si>
  <si>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</si>
  <si>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</si>
  <si>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</si>
  <si>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</si>
  <si>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</si>
  <si>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</si>
  <si>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</si>
  <si>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</si>
  <si>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</si>
  <si>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</si>
  <si>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</si>
  <si>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</si>
  <si>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</si>
  <si>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</si>
  <si>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</si>
  <si>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</si>
  <si>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</si>
  <si>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</si>
  <si>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</si>
  <si>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</si>
  <si>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</si>
  <si>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</si>
  <si>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</si>
  <si>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</si>
  <si>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</si>
  <si>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</si>
  <si>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</si>
  <si>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</si>
  <si>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</si>
  <si>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</si>
  <si>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</si>
  <si>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</si>
  <si>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</si>
  <si>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</si>
  <si>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</si>
  <si>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</si>
  <si>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</si>
  <si>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</si>
  <si>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</si>
  <si>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</si>
  <si>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</si>
  <si>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</si>
  <si>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</si>
  <si>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</si>
  <si>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</si>
  <si>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</si>
  <si>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</si>
  <si>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</si>
  <si>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</si>
  <si>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</si>
  <si>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</si>
  <si>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</si>
  <si>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</si>
  <si>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</si>
  <si>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</si>
  <si>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</si>
  <si>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</si>
  <si>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</si>
  <si>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</si>
  <si>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</si>
  <si>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</si>
  <si>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</si>
  <si>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</si>
  <si>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</si>
  <si>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</si>
  <si>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</si>
  <si>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</si>
  <si>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</si>
  <si>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</si>
  <si>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</si>
  <si>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</si>
  <si>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</si>
  <si>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</si>
  <si>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</si>
  <si>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</si>
  <si>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</si>
  <si>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</si>
  <si>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</si>
  <si>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</si>
  <si>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</si>
  <si>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</si>
  <si>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</si>
  <si>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</si>
  <si>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</si>
  <si>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</si>
  <si>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</si>
  <si>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</si>
  <si>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</si>
  <si>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</si>
  <si>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</si>
  <si>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</si>
  <si>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</si>
  <si>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</si>
  <si>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</si>
  <si>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</si>
  <si>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</si>
  <si>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</si>
  <si>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</si>
  <si>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</si>
  <si>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</si>
  <si>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</si>
  <si>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</si>
  <si>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</si>
  <si>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</si>
  <si>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</si>
  <si>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</si>
  <si>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</si>
  <si>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</si>
  <si>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</si>
  <si>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</si>
  <si>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</si>
  <si>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</si>
  <si>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</si>
  <si>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</si>
  <si>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</si>
  <si>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</si>
  <si>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</si>
  <si>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</si>
  <si>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</si>
  <si>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</si>
  <si>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</si>
  <si>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</si>
  <si>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</si>
  <si>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</si>
  <si>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</si>
  <si>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</si>
  <si>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</si>
  <si>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</si>
  <si>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</si>
  <si>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</si>
  <si>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</si>
  <si>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</si>
  <si>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</si>
  <si>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</si>
  <si>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</si>
  <si>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</si>
  <si>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</si>
  <si>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</si>
  <si>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</si>
  <si>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</si>
  <si>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</si>
  <si>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</si>
  <si>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</si>
  <si>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</si>
  <si>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</si>
  <si>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</si>
  <si>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</si>
  <si>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</si>
  <si>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</si>
  <si>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</si>
  <si>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</si>
  <si>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</si>
  <si>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</si>
  <si>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</si>
  <si>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</si>
  <si>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</si>
  <si>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</si>
  <si>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</si>
  <si>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</si>
  <si>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</si>
  <si>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</si>
  <si>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</si>
  <si>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</si>
  <si>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</si>
  <si>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</si>
  <si>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</si>
  <si>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</si>
  <si>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</si>
  <si>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</si>
  <si>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</si>
  <si>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</si>
  <si>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</si>
  <si>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</si>
  <si>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</si>
  <si>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</si>
  <si>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</si>
  <si>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</si>
  <si>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</si>
  <si>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</si>
  <si>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</si>
  <si>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</si>
  <si>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</si>
  <si>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</si>
  <si>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</si>
  <si>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</si>
  <si>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</si>
  <si>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</si>
  <si>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</si>
  <si>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</si>
  <si>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</si>
  <si>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</si>
  <si>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</si>
  <si>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</si>
  <si>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</si>
  <si>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</si>
  <si>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</si>
  <si>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</si>
  <si>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</si>
  <si>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</si>
  <si>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</si>
  <si>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</si>
  <si>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</si>
  <si>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</si>
  <si>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</si>
  <si>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</si>
  <si>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</si>
  <si>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</si>
  <si>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</si>
  <si>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</si>
  <si>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</si>
  <si>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</si>
  <si>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</si>
  <si>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</si>
  <si>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</si>
  <si>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</si>
  <si>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</si>
  <si>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</si>
  <si>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</si>
  <si>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</si>
  <si>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</si>
  <si>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</si>
  <si>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</si>
  <si>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</si>
  <si>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</si>
  <si>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</si>
  <si>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</si>
  <si>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</si>
  <si>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</si>
  <si>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</si>
  <si>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</si>
  <si>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</si>
  <si>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</si>
  <si>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</si>
  <si>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</si>
  <si>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</si>
  <si>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</si>
  <si>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</si>
  <si>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</si>
  <si>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</si>
  <si>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</si>
  <si>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</si>
  <si>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</si>
  <si>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</si>
  <si>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</si>
  <si>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</si>
  <si>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</si>
  <si>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</si>
  <si>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</si>
  <si>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</si>
  <si>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</si>
  <si>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</si>
  <si>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</si>
  <si>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</si>
  <si>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</si>
  <si>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</si>
  <si>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</si>
  <si>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</si>
  <si>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</si>
  <si>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</si>
  <si>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</si>
  <si>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</si>
  <si>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</si>
  <si>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</si>
  <si>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</si>
  <si>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</si>
  <si>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</si>
  <si>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</si>
  <si>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</si>
  <si>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</si>
  <si>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</si>
  <si>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</si>
  <si>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</si>
  <si>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</si>
  <si>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</si>
  <si>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</si>
  <si>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</si>
  <si>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</si>
  <si>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</si>
  <si>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</si>
  <si>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</si>
  <si>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</si>
  <si>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</si>
  <si>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</si>
  <si>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</si>
  <si>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</si>
  <si>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</si>
  <si>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</si>
  <si>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</si>
  <si>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</si>
  <si>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</si>
  <si>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</si>
  <si>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</si>
  <si>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</si>
  <si>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</si>
  <si>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</si>
  <si>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</si>
  <si>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</si>
  <si>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</si>
  <si>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</si>
  <si>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</si>
  <si>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</si>
  <si>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</si>
  <si>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</si>
  <si>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</si>
  <si>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</si>
  <si>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</si>
  <si>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</si>
  <si>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</si>
  <si>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</si>
  <si>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</si>
  <si>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</si>
  <si>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</si>
  <si>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</si>
  <si>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</si>
  <si>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</si>
  <si>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</si>
  <si>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</si>
  <si>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</si>
  <si>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</si>
  <si>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</si>
  <si>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</si>
  <si>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</si>
  <si>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</si>
  <si>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</si>
  <si>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</si>
  <si>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</si>
  <si>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</si>
  <si>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</si>
  <si>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</si>
  <si>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</si>
  <si>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</si>
  <si>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</si>
  <si>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</si>
  <si>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</si>
  <si>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</si>
  <si>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</si>
  <si>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</si>
  <si>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</si>
  <si>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</si>
  <si>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</si>
  <si>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</si>
  <si>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</si>
  <si>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</si>
  <si>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</si>
  <si>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</si>
  <si>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</si>
  <si>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</si>
  <si>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</si>
  <si>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</si>
  <si>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</si>
  <si>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</si>
  <si>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</si>
  <si>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</si>
  <si>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</si>
  <si>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</si>
  <si>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</si>
  <si>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</si>
  <si>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</si>
  <si>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</si>
  <si>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</si>
  <si>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</si>
  <si>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</si>
  <si>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</si>
  <si>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</si>
  <si>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</si>
  <si>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</si>
  <si>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</si>
  <si>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</si>
  <si>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</si>
  <si>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</si>
  <si>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</si>
  <si>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</si>
  <si>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</si>
  <si>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</si>
  <si>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</si>
  <si>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</si>
  <si>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</si>
  <si>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</si>
  <si>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</si>
  <si>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</si>
  <si>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</si>
  <si>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</si>
  <si>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</si>
  <si>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</si>
  <si>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</si>
  <si>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</si>
  <si>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</si>
  <si>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</si>
  <si>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</si>
  <si>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</si>
  <si>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</si>
  <si>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</si>
  <si>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</si>
  <si>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</si>
  <si>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</si>
  <si>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</si>
  <si>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</si>
  <si>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</si>
  <si>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</si>
  <si>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</si>
  <si>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</si>
  <si>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</si>
  <si>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</si>
  <si>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</si>
  <si>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</si>
  <si>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</si>
  <si>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</si>
  <si>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</si>
  <si>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</si>
  <si>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</si>
  <si>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</si>
  <si>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</si>
  <si>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</si>
  <si>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</si>
  <si>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</si>
  <si>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</si>
  <si>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</si>
  <si>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</si>
  <si>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</si>
  <si>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</si>
  <si>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</si>
  <si>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</si>
  <si>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</si>
  <si>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</si>
  <si>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</si>
  <si>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</si>
  <si>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</si>
  <si>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</si>
  <si>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</si>
  <si>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</si>
  <si>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</si>
  <si>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</si>
  <si>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</si>
  <si>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</si>
  <si>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</si>
  <si>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</si>
  <si>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</si>
  <si>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</si>
  <si>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</si>
  <si>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</si>
  <si>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</si>
  <si>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</si>
  <si>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</si>
  <si>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</si>
  <si>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</si>
  <si>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</si>
  <si>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</si>
  <si>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</si>
  <si>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</si>
  <si>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</si>
  <si>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</si>
  <si>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</si>
  <si>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</si>
  <si>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</si>
  <si>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</si>
  <si>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</si>
  <si>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</si>
  <si>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</si>
  <si>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</si>
  <si>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</si>
  <si>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</si>
  <si>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</si>
  <si>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</si>
  <si>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</si>
  <si>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</si>
  <si>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</si>
  <si>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</si>
  <si>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</si>
  <si>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</si>
  <si>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</si>
  <si>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</si>
  <si>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</si>
  <si>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</si>
  <si>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</si>
  <si>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</si>
  <si>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</si>
  <si>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</si>
  <si>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</si>
  <si>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</si>
  <si>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</si>
  <si>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</si>
  <si>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</si>
  <si>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</si>
  <si>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</si>
  <si>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</si>
  <si>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</si>
  <si>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</si>
  <si>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</si>
  <si>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</si>
  <si>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</si>
  <si>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</si>
  <si>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</si>
  <si>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</si>
  <si>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</si>
  <si>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</si>
  <si>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</si>
  <si>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</si>
  <si>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</si>
  <si>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</si>
  <si>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</si>
  <si>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</si>
  <si>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</si>
  <si>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</si>
  <si>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</si>
  <si>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</si>
  <si>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</si>
  <si>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</si>
  <si>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</si>
  <si>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</si>
  <si>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</si>
  <si>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</si>
  <si>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</si>
  <si>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</si>
  <si>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</si>
  <si>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</si>
  <si>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</si>
  <si>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</si>
  <si>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</si>
  <si>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</si>
  <si>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</si>
  <si>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</si>
  <si>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</si>
  <si>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</si>
  <si>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</si>
  <si>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</si>
  <si>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</si>
  <si>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</si>
  <si>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</si>
  <si>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</si>
  <si>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</si>
  <si>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</si>
  <si>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</si>
  <si>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</si>
  <si>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</si>
  <si>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</si>
  <si>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</si>
  <si>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</si>
  <si>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</si>
  <si>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</si>
  <si>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</si>
  <si>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</si>
  <si>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</si>
  <si>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</si>
  <si>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</si>
  <si>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</si>
  <si>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</si>
  <si>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</si>
  <si>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</si>
  <si>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</si>
  <si>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</si>
  <si>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</si>
  <si>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</si>
  <si>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</si>
  <si>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</si>
  <si>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</si>
  <si>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</si>
  <si>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</si>
  <si>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</si>
  <si>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</si>
  <si>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</si>
  <si>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</si>
  <si>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</si>
  <si>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</si>
  <si>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</si>
  <si>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</si>
  <si>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</si>
  <si>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</si>
  <si>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</si>
  <si>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</si>
  <si>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</si>
  <si>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</si>
  <si>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</si>
  <si>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</si>
  <si>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</si>
  <si>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</si>
  <si>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</si>
  <si>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</si>
  <si>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</si>
  <si>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</si>
  <si>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</si>
  <si>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</si>
  <si>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</si>
  <si>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</si>
  <si>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</si>
  <si>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</si>
  <si>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</si>
  <si>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</si>
  <si>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</si>
  <si>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</si>
  <si>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</si>
  <si>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</si>
  <si>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</si>
  <si>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</si>
  <si>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</si>
  <si>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</si>
  <si>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</si>
  <si>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</si>
  <si>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</si>
  <si>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</si>
  <si>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</si>
  <si>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</si>
  <si>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</si>
  <si>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</si>
  <si>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</si>
  <si>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</si>
  <si>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</si>
  <si>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</si>
  <si>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</si>
  <si>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</si>
  <si>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</si>
  <si>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</si>
  <si>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</si>
  <si>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</si>
  <si>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</si>
  <si>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</si>
  <si>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</si>
  <si>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</si>
  <si>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</si>
  <si>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</si>
  <si>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</si>
  <si>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</si>
  <si>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</si>
  <si>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</si>
  <si>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</si>
  <si>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</si>
  <si>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</si>
  <si>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</si>
  <si>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</si>
  <si>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</si>
  <si>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</si>
  <si>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</si>
  <si>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</si>
  <si>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</si>
  <si>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</si>
  <si>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</si>
  <si>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</si>
  <si>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</si>
  <si>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</si>
  <si>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</si>
  <si>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</si>
  <si>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</si>
  <si>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</si>
  <si>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</si>
  <si>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</si>
  <si>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</si>
  <si>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</si>
  <si>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</si>
  <si>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</si>
  <si>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</si>
  <si>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</si>
  <si>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</si>
  <si>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</si>
  <si>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</si>
  <si>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</si>
  <si>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</si>
  <si>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</si>
  <si>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</si>
  <si>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</si>
  <si>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</si>
  <si>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</si>
  <si>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</si>
  <si>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</si>
  <si>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</si>
  <si>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</si>
  <si>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</si>
  <si>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</si>
  <si>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</si>
  <si>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</si>
  <si>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</si>
  <si>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</si>
  <si>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</si>
  <si>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</si>
  <si>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</si>
  <si>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</si>
  <si>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</si>
  <si>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</si>
  <si>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</si>
  <si>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</si>
  <si>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</si>
  <si>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</si>
  <si>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</si>
  <si>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</si>
  <si>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</si>
  <si>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</si>
  <si>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</si>
  <si>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</si>
  <si>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</si>
  <si>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</si>
  <si>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</si>
  <si>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</si>
  <si>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</si>
  <si>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</si>
  <si>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</si>
  <si>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</si>
  <si>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</si>
  <si>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</si>
  <si>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</si>
  <si>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</si>
  <si>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</si>
  <si>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</si>
  <si>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</si>
  <si>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</si>
  <si>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</si>
  <si>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</si>
  <si>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</si>
  <si>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</si>
  <si>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</si>
  <si>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</si>
  <si>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</si>
  <si>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</si>
  <si>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</si>
  <si>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</si>
  <si>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</si>
  <si>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</si>
  <si>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</si>
  <si>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</si>
  <si>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</si>
  <si>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</si>
  <si>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</si>
  <si>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</si>
  <si>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</si>
  <si>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</si>
  <si>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</si>
  <si>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</si>
  <si>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</si>
  <si>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</si>
  <si>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</si>
  <si>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</si>
  <si>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</si>
  <si>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</si>
  <si>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</si>
  <si>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</si>
  <si>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</si>
  <si>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</si>
  <si>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</si>
  <si>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</si>
  <si>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</si>
  <si>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</si>
  <si>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</si>
  <si>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</si>
  <si>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</si>
  <si>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</si>
  <si>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</si>
  <si>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</si>
  <si>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</si>
  <si>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</si>
  <si>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</si>
  <si>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</si>
  <si>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</si>
  <si>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</si>
  <si>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</si>
  <si>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</si>
  <si>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</si>
  <si>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</si>
  <si>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</si>
  <si>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</si>
  <si>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</si>
  <si>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</si>
  <si>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</si>
  <si>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</si>
  <si>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</si>
  <si>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</si>
  <si>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</si>
  <si>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</si>
  <si>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</si>
  <si>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</si>
  <si>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</si>
  <si>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</si>
  <si>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</si>
  <si>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</si>
  <si>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</si>
  <si>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</si>
  <si>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</si>
  <si>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</si>
  <si>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</si>
  <si>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</si>
  <si>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</si>
  <si>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</si>
  <si>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</si>
  <si>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</si>
  <si>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</si>
  <si>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</si>
  <si>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</si>
  <si>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</si>
  <si>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</si>
  <si>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</si>
  <si>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</si>
  <si>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</si>
  <si>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</si>
  <si>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</si>
  <si>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</si>
  <si>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</si>
  <si>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</si>
  <si>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</si>
  <si>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</si>
  <si>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</si>
  <si>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</si>
  <si>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</si>
  <si>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</si>
  <si>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</si>
  <si>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</si>
  <si>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</si>
  <si>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</si>
  <si>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</si>
  <si>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</si>
  <si>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</si>
  <si>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</si>
  <si>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</si>
  <si>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</si>
  <si>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</si>
  <si>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</si>
  <si>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</si>
  <si>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</si>
  <si>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</si>
  <si>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</si>
  <si>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</si>
  <si>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</si>
  <si>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</si>
  <si>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</si>
  <si>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</si>
  <si>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</si>
  <si>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</si>
  <si>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</si>
  <si>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</si>
  <si>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</si>
  <si>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</si>
  <si>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</si>
  <si>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</si>
  <si>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</si>
  <si>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</si>
  <si>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</si>
  <si>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</si>
  <si>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</si>
  <si>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</si>
  <si>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</si>
  <si>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</si>
  <si>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</si>
  <si>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</si>
  <si>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</si>
  <si>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</si>
  <si>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</si>
  <si>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</si>
  <si>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</si>
  <si>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</si>
  <si>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</si>
  <si>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</si>
  <si>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</si>
  <si>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</si>
  <si>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</si>
  <si>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</si>
  <si>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</si>
  <si>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</si>
  <si>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</si>
  <si>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</si>
  <si>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</si>
  <si>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</si>
  <si>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</si>
  <si>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</si>
  <si>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</si>
  <si>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</si>
  <si>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</si>
  <si>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</si>
  <si>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</si>
  <si>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</si>
  <si>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</si>
  <si>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</si>
  <si>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</si>
  <si>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</si>
  <si>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</si>
  <si>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</si>
  <si>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</si>
  <si>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</si>
  <si>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</si>
  <si>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</si>
  <si>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</si>
  <si>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</si>
  <si>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</si>
  <si>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</si>
  <si>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</si>
  <si>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</si>
  <si>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</si>
  <si>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</si>
  <si>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</si>
  <si>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</si>
  <si>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</si>
  <si>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</si>
  <si>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</si>
  <si>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</si>
  <si>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</si>
  <si>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</si>
  <si>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</si>
  <si>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</si>
  <si>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</si>
  <si>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</si>
  <si>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</si>
  <si>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</si>
  <si>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</si>
  <si>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</si>
  <si>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</si>
  <si>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</si>
  <si>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</si>
  <si>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</si>
  <si>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</si>
  <si>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</si>
  <si>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</si>
  <si>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</si>
  <si>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</si>
  <si>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</si>
  <si>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</si>
  <si>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</si>
  <si>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</si>
  <si>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</si>
  <si>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</si>
  <si>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</si>
  <si>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</si>
  <si>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</si>
  <si>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</si>
  <si>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</si>
  <si>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</si>
  <si>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</si>
  <si>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</si>
  <si>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</si>
  <si>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</si>
  <si>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</si>
  <si>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</si>
  <si>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</si>
  <si>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</si>
  <si>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</si>
  <si>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</si>
  <si>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</si>
  <si>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</si>
  <si>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</si>
  <si>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</si>
  <si>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</si>
  <si>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</si>
  <si>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</si>
  <si>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</si>
  <si>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</si>
  <si>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</si>
  <si>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</si>
  <si>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</si>
  <si>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</si>
  <si>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</si>
  <si>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</si>
  <si>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</si>
  <si>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</si>
  <si>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</si>
  <si>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</si>
  <si>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</si>
  <si>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</si>
  <si>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</si>
  <si>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</si>
  <si>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</si>
  <si>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</si>
  <si>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</si>
  <si>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</si>
  <si>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</si>
  <si>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</si>
  <si>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</si>
  <si>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</si>
  <si>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</si>
  <si>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</si>
  <si>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</si>
  <si>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</si>
  <si>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</si>
  <si>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</si>
  <si>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</si>
  <si>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</si>
  <si>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</si>
  <si>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</si>
  <si>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</si>
  <si>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</si>
  <si>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</si>
  <si>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</si>
  <si>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</si>
  <si>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</si>
  <si>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</si>
  <si>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</si>
  <si>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</si>
  <si>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</si>
  <si>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</si>
  <si>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</si>
  <si>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</si>
  <si>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</si>
  <si>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</si>
  <si>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</si>
  <si>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</si>
  <si>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</si>
  <si>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</si>
  <si>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</si>
  <si>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</si>
  <si>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</si>
  <si>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</si>
  <si>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</si>
  <si>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</si>
  <si>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</si>
  <si>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</si>
  <si>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</si>
  <si>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</si>
  <si>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</si>
  <si>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</si>
  <si>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</si>
  <si>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</si>
  <si>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</si>
  <si>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</si>
  <si>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</si>
  <si>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</si>
  <si>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</si>
  <si>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</si>
  <si>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</si>
  <si>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</si>
  <si>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</si>
  <si>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</si>
  <si>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</si>
  <si>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</si>
  <si>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</si>
  <si>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</si>
  <si>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</si>
  <si>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</si>
  <si>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</si>
  <si>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</si>
  <si>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</si>
  <si>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</si>
  <si>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</si>
  <si>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</si>
  <si>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</si>
  <si>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</si>
  <si>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</si>
  <si>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</si>
  <si>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</si>
  <si>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</si>
  <si>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</si>
  <si>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</si>
  <si>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</si>
  <si>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</si>
  <si>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</si>
  <si>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</si>
  <si>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</si>
  <si>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</si>
  <si>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</si>
  <si>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</si>
  <si>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</si>
  <si>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</si>
  <si>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</si>
  <si>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</si>
  <si>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</si>
  <si>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</si>
  <si>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</si>
  <si>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</si>
  <si>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</si>
  <si>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</si>
  <si>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</si>
  <si>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</si>
  <si>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</si>
  <si>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</si>
  <si>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</si>
  <si>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</si>
  <si>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</si>
  <si>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</si>
  <si>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</si>
  <si>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</si>
  <si>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</si>
  <si>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</si>
  <si>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</si>
  <si>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</si>
  <si>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</si>
  <si>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</si>
  <si>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</si>
  <si>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</si>
  <si>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</si>
  <si>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</si>
  <si>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</si>
  <si>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</si>
  <si>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</si>
  <si>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</si>
  <si>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</si>
  <si>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</si>
  <si>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</si>
  <si>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</si>
  <si>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</si>
  <si>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</si>
  <si>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</si>
  <si>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</si>
  <si>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</si>
  <si>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</si>
  <si>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</si>
  <si>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</si>
  <si>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</si>
  <si>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</si>
  <si>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</si>
  <si>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</si>
  <si>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</si>
  <si>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</si>
  <si>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</si>
  <si>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</si>
  <si>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</si>
  <si>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</si>
  <si>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</si>
  <si>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</si>
  <si>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</si>
  <si>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</si>
  <si>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</si>
  <si>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</si>
  <si>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</si>
  <si>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</si>
  <si>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</si>
  <si>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</si>
  <si>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</si>
  <si>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</si>
  <si>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</si>
  <si>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</si>
  <si>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</si>
  <si>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</si>
  <si>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</si>
  <si>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</si>
  <si>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</si>
  <si>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</si>
  <si>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</si>
  <si>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</si>
  <si>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</si>
  <si>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</si>
  <si>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</si>
  <si>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</si>
  <si>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</si>
  <si>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</si>
  <si>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</si>
  <si>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</si>
  <si>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</si>
  <si>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</si>
  <si>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</si>
  <si>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</si>
  <si>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</si>
  <si>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</si>
  <si>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</si>
  <si>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</si>
  <si>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</si>
  <si>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</si>
  <si>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</si>
  <si>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</si>
  <si>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</si>
  <si>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</si>
  <si>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</si>
  <si>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</si>
  <si>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</si>
  <si>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</si>
  <si>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</si>
  <si>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</si>
  <si>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</si>
  <si>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</si>
  <si>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</si>
  <si>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</si>
  <si>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</si>
  <si>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</si>
  <si>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</si>
  <si>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</si>
  <si>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</si>
  <si>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</si>
  <si>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</si>
  <si>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</si>
  <si>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</si>
  <si>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</si>
  <si>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</si>
  <si>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</si>
  <si>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</si>
  <si>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</si>
  <si>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</si>
  <si>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</si>
  <si>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</si>
  <si>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</si>
  <si>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</si>
  <si>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</si>
  <si>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</si>
  <si>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</si>
  <si>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</si>
  <si>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</si>
  <si>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</si>
  <si>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</si>
  <si>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</si>
  <si>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</si>
  <si>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</si>
  <si>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</si>
  <si>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</si>
  <si>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</si>
  <si>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</si>
  <si>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</si>
  <si>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</si>
  <si>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</si>
  <si>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</si>
  <si>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</si>
  <si>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</si>
  <si>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</si>
  <si>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</si>
  <si>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</si>
  <si>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</si>
  <si>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</si>
  <si>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</si>
  <si>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</si>
  <si>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</si>
  <si>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</si>
  <si>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</si>
  <si>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</si>
  <si>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</si>
  <si>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</si>
  <si>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</si>
  <si>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</si>
  <si>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</si>
  <si>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</si>
  <si>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</si>
  <si>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</si>
  <si>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</si>
  <si>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</si>
  <si>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</si>
  <si>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</si>
  <si>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</si>
  <si>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</si>
  <si>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</si>
  <si>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</si>
  <si>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</si>
  <si>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</si>
  <si>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</si>
  <si>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</si>
  <si>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</si>
  <si>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</si>
  <si>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</si>
  <si>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</si>
  <si>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</si>
  <si>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</si>
  <si>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</si>
  <si>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</si>
  <si>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</si>
  <si>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</si>
  <si>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</si>
  <si>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</si>
  <si>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</si>
  <si>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</si>
  <si>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</si>
  <si>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</si>
  <si>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</si>
  <si>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</si>
  <si>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</si>
  <si>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</si>
  <si>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</si>
  <si>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</si>
  <si>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</si>
  <si>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</si>
  <si>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</si>
  <si>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</si>
  <si>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</si>
  <si>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</si>
  <si>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</si>
  <si>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</si>
  <si>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</si>
  <si>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</si>
  <si>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</si>
  <si>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</si>
  <si>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</si>
  <si>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</si>
  <si>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</si>
  <si>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</si>
  <si>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</si>
  <si>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</si>
  <si>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</si>
  <si>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</si>
  <si>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</si>
  <si>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</si>
  <si>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</si>
  <si>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</si>
  <si>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</si>
  <si>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</si>
  <si>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</si>
  <si>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</si>
  <si>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</si>
  <si>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</si>
  <si>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</si>
  <si>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</si>
  <si>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</si>
  <si>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</si>
  <si>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</si>
  <si>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</si>
  <si>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</si>
  <si>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</si>
  <si>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</si>
  <si>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</si>
  <si>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</si>
  <si>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</si>
  <si>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</si>
  <si>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</si>
  <si>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</si>
  <si>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</si>
  <si>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</si>
  <si>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</si>
  <si>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</si>
  <si>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</si>
  <si>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</si>
  <si>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</si>
  <si>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</si>
  <si>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</si>
  <si>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</si>
  <si>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</si>
  <si>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</si>
  <si>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</si>
  <si>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</si>
  <si>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</si>
  <si>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</si>
  <si>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</si>
  <si>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</si>
  <si>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</si>
  <si>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</si>
  <si>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</si>
  <si>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</si>
  <si>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</si>
  <si>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</si>
  <si>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</si>
  <si>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</si>
  <si>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</si>
  <si>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</si>
  <si>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</si>
  <si>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</si>
  <si>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</si>
  <si>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</si>
  <si>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</si>
  <si>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</si>
  <si>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</si>
  <si>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</si>
  <si>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</si>
  <si>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</si>
  <si>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</si>
  <si>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</si>
  <si>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</si>
  <si>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</si>
  <si>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</si>
  <si>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</si>
  <si>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</si>
  <si>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</si>
  <si>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</si>
  <si>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</si>
  <si>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</si>
  <si>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</si>
  <si>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</si>
  <si>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</si>
  <si>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</si>
  <si>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</si>
  <si>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</si>
  <si>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</si>
  <si>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</si>
  <si>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</si>
  <si>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</si>
  <si>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</si>
  <si>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</si>
  <si>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</si>
  <si>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</si>
  <si>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</si>
  <si>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</si>
  <si>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</si>
  <si>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</si>
  <si>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</si>
  <si>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</si>
  <si>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</si>
  <si>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</si>
  <si>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</si>
  <si>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</si>
  <si>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</si>
  <si>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</si>
  <si>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</si>
  <si>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</si>
  <si>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</si>
  <si>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</si>
  <si>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</si>
  <si>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</si>
  <si>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</si>
  <si>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</si>
  <si>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</si>
  <si>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</si>
  <si>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</si>
  <si>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</si>
  <si>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</si>
  <si>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</si>
  <si>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</si>
  <si>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</si>
  <si>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</si>
  <si>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</si>
  <si>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</si>
  <si>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</si>
  <si>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</si>
  <si>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</si>
  <si>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</si>
  <si>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</si>
  <si>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</si>
  <si>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</si>
  <si>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</si>
  <si>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</si>
  <si>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</si>
  <si>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</si>
  <si>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</si>
  <si>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</si>
  <si>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</si>
  <si>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</si>
  <si>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</si>
  <si>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</si>
  <si>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</si>
  <si>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</si>
  <si>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</si>
  <si>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</si>
  <si>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</si>
  <si>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</si>
  <si>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</si>
  <si>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</si>
  <si>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</si>
  <si>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</si>
  <si>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</si>
  <si>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</si>
  <si>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</si>
  <si>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</si>
  <si>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</si>
  <si>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</si>
  <si>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</si>
  <si>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</si>
  <si>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</si>
  <si>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</si>
  <si>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</si>
  <si>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</si>
  <si>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</si>
  <si>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</si>
  <si>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</si>
  <si>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</si>
  <si>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</si>
  <si>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</si>
  <si>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</si>
  <si>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</si>
  <si>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</si>
  <si>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</si>
  <si>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</si>
  <si>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</si>
  <si>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</si>
  <si>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</si>
  <si>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</si>
  <si>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</si>
  <si>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</si>
  <si>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</si>
  <si>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</si>
  <si>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</si>
  <si>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</si>
  <si>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</si>
  <si>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</si>
  <si>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</si>
  <si>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</si>
  <si>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</si>
  <si>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</si>
  <si>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</si>
  <si>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</si>
  <si>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</si>
  <si>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</si>
  <si>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</si>
  <si>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</si>
  <si>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</si>
  <si>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</si>
  <si>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</si>
  <si>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</si>
  <si>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</si>
  <si>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</si>
  <si>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</si>
  <si>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</si>
  <si>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</si>
  <si>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</si>
  <si>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</si>
  <si>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</si>
  <si>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</si>
  <si>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</si>
  <si>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</si>
  <si>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</si>
  <si>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</si>
  <si>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</si>
  <si>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</si>
  <si>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</si>
  <si>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</si>
  <si>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</si>
  <si>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</si>
  <si>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</si>
  <si>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</si>
  <si>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</si>
  <si>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</si>
  <si>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</si>
  <si>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</si>
  <si>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</si>
  <si>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</si>
  <si>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</si>
  <si>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</si>
  <si>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</si>
  <si>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</si>
  <si>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</si>
  <si>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</si>
  <si>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</si>
  <si>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</si>
  <si>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</si>
  <si>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</si>
  <si>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</si>
  <si>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</si>
  <si>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</si>
  <si>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</si>
  <si>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</si>
  <si>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</si>
  <si>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</si>
  <si>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</si>
  <si>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</si>
  <si>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</si>
  <si>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</si>
  <si>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</si>
  <si>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</si>
  <si>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</si>
  <si>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</si>
  <si>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</si>
  <si>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</si>
  <si>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</si>
  <si>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</si>
  <si>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</si>
  <si>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</si>
  <si>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</si>
  <si>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</si>
  <si>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</si>
  <si>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</si>
  <si>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</si>
  <si>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</si>
  <si>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</si>
  <si>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</si>
  <si>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</si>
  <si>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</si>
  <si>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</si>
  <si>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</si>
  <si>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</si>
  <si>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</si>
  <si>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</si>
  <si>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</si>
  <si>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</si>
  <si>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</si>
  <si>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</si>
  <si>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</si>
  <si>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</si>
  <si>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</si>
  <si>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</si>
  <si>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</si>
  <si>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</si>
  <si>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</si>
  <si>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</si>
  <si>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</si>
  <si>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</si>
  <si>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</si>
  <si>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</si>
  <si>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</si>
  <si>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</si>
  <si>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</si>
  <si>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</si>
  <si>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</si>
  <si>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</si>
  <si>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</si>
  <si>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</si>
  <si>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</si>
  <si>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</si>
  <si>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</si>
  <si>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</si>
  <si>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</si>
  <si>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</si>
  <si>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</si>
  <si>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</si>
  <si>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</si>
  <si>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</si>
  <si>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</si>
  <si>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</si>
  <si>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</si>
  <si>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</si>
  <si>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</si>
  <si>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</si>
  <si>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</si>
  <si>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</si>
  <si>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</si>
  <si>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</si>
  <si>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</si>
  <si>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</si>
  <si>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</si>
  <si>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</si>
  <si>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</si>
  <si>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</si>
  <si>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</si>
  <si>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</si>
  <si>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</si>
  <si>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</si>
  <si>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</si>
  <si>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</si>
  <si>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</si>
  <si>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</si>
  <si>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</si>
  <si>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</si>
  <si>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</si>
  <si>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</si>
  <si>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</si>
  <si>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</si>
  <si>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</si>
  <si>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</si>
  <si>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</si>
  <si>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</si>
  <si>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</si>
  <si>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</si>
  <si>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</si>
  <si>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</si>
  <si>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</si>
  <si>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</si>
  <si>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</si>
  <si>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</si>
  <si>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</si>
  <si>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</si>
  <si>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</si>
  <si>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</si>
  <si>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</si>
  <si>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</si>
  <si>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</si>
  <si>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</si>
  <si>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</si>
  <si>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</si>
  <si>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</si>
  <si>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</si>
  <si>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</si>
  <si>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</si>
  <si>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</si>
  <si>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</si>
  <si>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</si>
  <si>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</si>
  <si>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</si>
  <si>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</si>
  <si>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</si>
  <si>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</si>
  <si>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</si>
  <si>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</si>
  <si>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</si>
  <si>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</si>
  <si>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</si>
  <si>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</si>
  <si>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</si>
  <si>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</si>
  <si>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</si>
  <si>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</si>
  <si>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</si>
  <si>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</si>
  <si>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</si>
  <si>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</si>
  <si>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</si>
  <si>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</si>
  <si>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</si>
  <si>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</si>
  <si>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</si>
  <si>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</si>
  <si>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</si>
  <si>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</si>
  <si>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</si>
  <si>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</si>
  <si>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</si>
  <si>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</si>
  <si>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</si>
  <si>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</si>
  <si>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</si>
  <si>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</si>
  <si>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</si>
  <si>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</si>
  <si>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</si>
  <si>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</si>
  <si>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</si>
  <si>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</si>
  <si>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</si>
  <si>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</si>
  <si>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</si>
  <si>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</si>
  <si>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</si>
  <si>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</si>
  <si>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</si>
  <si>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</si>
  <si>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</si>
  <si>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</si>
  <si>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</si>
  <si>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</si>
  <si>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</si>
  <si>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</si>
  <si>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</si>
  <si>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</si>
  <si>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</si>
  <si>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</si>
  <si>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</si>
  <si>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</si>
  <si>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</si>
  <si>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</si>
  <si>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</si>
  <si>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</si>
  <si>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</si>
  <si>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</si>
  <si>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</si>
  <si>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</si>
  <si>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</si>
  <si>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</si>
  <si>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</si>
  <si>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</si>
  <si>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</si>
  <si>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</si>
  <si>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</si>
  <si>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</si>
  <si>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</si>
  <si>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</si>
  <si>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</si>
  <si>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</si>
  <si>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</si>
  <si>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</si>
  <si>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</si>
  <si>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</si>
  <si>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</si>
  <si>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</si>
  <si>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</si>
  <si>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</si>
  <si>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</si>
  <si>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</si>
  <si>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</si>
  <si>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</si>
  <si>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</si>
  <si>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</si>
  <si>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</si>
  <si>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</si>
  <si>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</si>
  <si>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</si>
  <si>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</si>
  <si>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</si>
  <si>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</si>
  <si>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</si>
  <si>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</si>
  <si>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</si>
  <si>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</si>
  <si>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</si>
  <si>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</si>
  <si>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</si>
  <si>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</si>
  <si>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</si>
  <si>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</si>
  <si>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</si>
  <si>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</si>
  <si>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</si>
  <si>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</si>
  <si>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</si>
  <si>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</si>
  <si>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</si>
  <si>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</si>
  <si>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</si>
  <si>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</si>
  <si>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</si>
  <si>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</si>
  <si>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</si>
  <si>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</si>
  <si>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</si>
  <si>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</si>
  <si>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</si>
  <si>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</si>
  <si>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</si>
  <si>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</si>
  <si>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</si>
  <si>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</si>
  <si>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</si>
  <si>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</si>
  <si>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</si>
  <si>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</si>
  <si>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</si>
  <si>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</si>
  <si>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</si>
  <si>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</si>
  <si>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</si>
  <si>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</si>
  <si>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</si>
  <si>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</si>
  <si>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</si>
  <si>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</si>
  <si>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</si>
  <si>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</si>
  <si>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</si>
  <si>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</si>
  <si>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</si>
  <si>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</si>
  <si>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</si>
  <si>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</si>
  <si>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</si>
  <si>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</si>
  <si>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</si>
  <si>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</si>
  <si>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</si>
  <si>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</si>
  <si>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</si>
  <si>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</si>
  <si>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</si>
  <si>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</si>
  <si>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</si>
  <si>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</si>
  <si>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</si>
  <si>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</si>
  <si>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</si>
  <si>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</si>
  <si>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</si>
  <si>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</si>
  <si>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</si>
  <si>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</si>
  <si>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</si>
  <si>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</si>
  <si>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</si>
  <si>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</si>
  <si>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</si>
  <si>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</si>
  <si>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</si>
  <si>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</si>
  <si>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</si>
  <si>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</si>
  <si>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</si>
  <si>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</si>
  <si>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</si>
  <si>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</si>
  <si>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</si>
  <si>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</si>
  <si>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</si>
  <si>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</si>
  <si>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</si>
  <si>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</si>
  <si>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</si>
  <si>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</si>
  <si>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</si>
  <si>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</si>
  <si>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</si>
  <si>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</si>
  <si>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</si>
  <si>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</si>
  <si>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</si>
  <si>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</si>
  <si>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</si>
  <si>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</si>
  <si>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</si>
  <si>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</si>
  <si>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</si>
  <si>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</si>
  <si>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</si>
  <si>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</si>
  <si>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</si>
  <si>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</si>
  <si>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</si>
  <si>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</si>
  <si>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</si>
  <si>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</si>
  <si>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</si>
  <si>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</si>
  <si>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</si>
  <si>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</si>
  <si>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</si>
  <si>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</si>
  <si>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</si>
  <si>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</si>
  <si>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</si>
  <si>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</si>
  <si>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</si>
  <si>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</si>
  <si>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</si>
  <si>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</si>
  <si>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</si>
  <si>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</si>
  <si>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</si>
  <si>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</si>
  <si>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</si>
  <si>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</si>
  <si>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</si>
  <si>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</si>
  <si>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</si>
  <si>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</si>
  <si>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</si>
  <si>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</si>
  <si>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</si>
  <si>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</si>
  <si>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</si>
  <si>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</si>
  <si>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</si>
  <si>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</si>
  <si>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</si>
  <si>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</si>
  <si>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</si>
  <si>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</si>
  <si>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</si>
  <si>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</si>
  <si>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</si>
  <si>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</si>
  <si>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</si>
  <si>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</si>
  <si>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</si>
  <si>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</si>
  <si>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</si>
  <si>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</si>
  <si>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</si>
  <si>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</si>
  <si>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</si>
  <si>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</si>
  <si>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</si>
  <si>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</si>
  <si>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</si>
  <si>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</si>
  <si>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</si>
  <si>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</si>
  <si>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</si>
  <si>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</si>
  <si>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</si>
  <si>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</si>
  <si>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</si>
  <si>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</si>
  <si>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</si>
  <si>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</si>
  <si>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</si>
  <si>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</si>
  <si>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</si>
  <si>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</si>
  <si>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</si>
  <si>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</si>
  <si>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</si>
  <si>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</si>
  <si>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</si>
  <si>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</si>
  <si>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</si>
  <si>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</si>
  <si>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</si>
  <si>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</si>
  <si>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</si>
  <si>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</si>
  <si>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</si>
  <si>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</si>
  <si>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</si>
  <si>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</si>
  <si>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</si>
  <si>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</si>
  <si>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</si>
  <si>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</si>
  <si>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</si>
  <si>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</si>
  <si>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</si>
  <si>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</si>
  <si>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</si>
  <si>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</si>
  <si>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</si>
  <si>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</si>
  <si>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</si>
  <si>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</si>
  <si>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</si>
  <si>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</si>
  <si>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</si>
  <si>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</si>
  <si>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</si>
  <si>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</si>
  <si>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</si>
  <si>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</si>
  <si>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</si>
  <si>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</si>
  <si>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</si>
  <si>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</si>
  <si>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</si>
  <si>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</si>
  <si>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</si>
  <si>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</si>
  <si>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</si>
  <si>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</si>
  <si>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</si>
  <si>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</si>
  <si>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</si>
  <si>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</si>
  <si>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</si>
  <si>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</si>
  <si>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</si>
  <si>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</si>
  <si>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</si>
  <si>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</si>
  <si>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</si>
  <si>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</si>
  <si>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</si>
  <si>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</si>
  <si>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</si>
  <si>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</si>
  <si>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</si>
  <si>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</si>
  <si>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</si>
  <si>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</si>
  <si>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</si>
  <si>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</si>
  <si>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</si>
  <si>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</si>
  <si>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</si>
  <si>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</si>
  <si>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</si>
  <si>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</si>
  <si>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</si>
  <si>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</si>
  <si>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</si>
  <si>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</si>
  <si>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</si>
  <si>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</si>
  <si>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</si>
  <si>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</si>
  <si>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</si>
  <si>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</si>
  <si>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</si>
  <si>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</si>
  <si>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</si>
  <si>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</si>
  <si>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</si>
  <si>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</si>
  <si>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</si>
  <si>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</si>
  <si>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</si>
  <si>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</si>
  <si>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</si>
  <si>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</si>
  <si>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</si>
  <si>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</si>
  <si>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</si>
  <si>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</si>
  <si>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</si>
  <si>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</si>
  <si>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</si>
  <si>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</si>
  <si>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</si>
  <si>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</si>
  <si>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</si>
  <si>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</si>
  <si>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</si>
  <si>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</si>
  <si>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</si>
  <si>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</si>
  <si>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</si>
  <si>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</si>
  <si>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</si>
  <si>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</si>
  <si>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</si>
  <si>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</si>
  <si>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</si>
  <si>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</si>
  <si>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</si>
  <si>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</si>
  <si>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</si>
  <si>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</si>
  <si>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</si>
  <si>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</si>
  <si>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</si>
  <si>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</si>
  <si>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</si>
  <si>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</si>
  <si>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</si>
  <si>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</si>
  <si>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</si>
  <si>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</si>
  <si>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</si>
  <si>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</si>
  <si>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</si>
  <si>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</si>
  <si>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</si>
  <si>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</si>
  <si>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</si>
  <si>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</si>
  <si>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</si>
  <si>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</si>
  <si>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</si>
  <si>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</si>
  <si>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</si>
  <si>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</si>
  <si>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</si>
  <si>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</si>
  <si>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</si>
  <si>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</si>
  <si>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</si>
  <si>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</si>
  <si>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</si>
  <si>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</si>
  <si>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</si>
  <si>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</si>
  <si>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</si>
  <si>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</si>
  <si>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</si>
  <si>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</si>
  <si>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</si>
  <si>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</si>
  <si>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</si>
  <si>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</si>
  <si>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</si>
  <si>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</si>
  <si>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</si>
  <si>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</si>
  <si>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</si>
  <si>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</si>
  <si>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</si>
  <si>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</si>
  <si>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</si>
  <si>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</si>
  <si>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</si>
  <si>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</si>
  <si>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</si>
  <si>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</si>
  <si>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</si>
  <si>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</si>
  <si>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</si>
  <si>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</si>
  <si>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</si>
  <si>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</si>
  <si>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</si>
  <si>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</si>
  <si>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</si>
  <si>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</si>
  <si>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</si>
  <si>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</si>
  <si>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</si>
  <si>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</si>
  <si>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</si>
  <si>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</si>
  <si>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</si>
  <si>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</si>
  <si>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</si>
  <si>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</si>
  <si>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</si>
  <si>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</si>
  <si>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</si>
  <si>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</si>
  <si>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</si>
  <si>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</si>
  <si>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</si>
  <si>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</si>
  <si>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</si>
  <si>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</si>
  <si>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</si>
  <si>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</si>
  <si>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</si>
  <si>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</si>
  <si>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</si>
  <si>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</si>
  <si>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</si>
  <si>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</si>
  <si>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</si>
  <si>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</si>
  <si>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</si>
  <si>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</si>
  <si>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</si>
  <si>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</si>
  <si>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</si>
  <si>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</si>
  <si>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</si>
  <si>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</si>
  <si>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</si>
  <si>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</si>
  <si>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</si>
  <si>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</si>
  <si>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</si>
  <si>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</si>
  <si>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</si>
  <si>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</si>
  <si>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</si>
  <si>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</si>
  <si>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</si>
  <si>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</si>
  <si>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</si>
  <si>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</si>
  <si>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</si>
  <si>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</si>
  <si>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</si>
  <si>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</si>
  <si>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</si>
  <si>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</si>
  <si>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</si>
  <si>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</si>
  <si>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</si>
  <si>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</si>
  <si>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</si>
  <si>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</si>
  <si>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</si>
  <si>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</si>
  <si>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</si>
  <si>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</si>
  <si>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</si>
  <si>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</si>
  <si>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</si>
  <si>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</si>
  <si>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</si>
  <si>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</si>
  <si>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</si>
  <si>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</si>
  <si>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</si>
  <si>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</si>
  <si>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</si>
  <si>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</si>
  <si>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</si>
  <si>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</si>
  <si>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</si>
  <si>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</si>
  <si>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</si>
  <si>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</si>
  <si>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</si>
  <si>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</si>
  <si>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</si>
  <si>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</si>
  <si>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</si>
  <si>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</si>
  <si>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</si>
  <si>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</si>
  <si>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</si>
  <si>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</si>
  <si>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</si>
  <si>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</si>
  <si>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</si>
  <si>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</si>
  <si>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</si>
  <si>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</si>
  <si>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</si>
  <si>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</si>
  <si>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</si>
  <si>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</si>
  <si>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</si>
  <si>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</si>
  <si>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</si>
  <si>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</si>
  <si>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</si>
  <si>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</si>
  <si>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</si>
  <si>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</si>
  <si>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</si>
  <si>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</si>
  <si>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</si>
  <si>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</si>
  <si>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</si>
  <si>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</si>
  <si>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</si>
  <si>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</si>
  <si>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</si>
  <si>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</si>
  <si>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</si>
  <si>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</si>
  <si>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</si>
  <si>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</si>
  <si>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</si>
  <si>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</si>
  <si>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</si>
  <si>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</si>
  <si>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</si>
  <si>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</si>
  <si>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</si>
  <si>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</si>
  <si>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</si>
  <si>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</si>
  <si>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</si>
  <si>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</si>
  <si>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</si>
  <si>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</si>
  <si>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</si>
  <si>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</si>
  <si>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</si>
  <si>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</si>
  <si>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</si>
  <si>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</si>
  <si>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</si>
  <si>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</si>
  <si>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</si>
  <si>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</si>
  <si>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</si>
  <si>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</si>
  <si>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</si>
  <si>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</si>
  <si>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</si>
  <si>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</si>
  <si>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</si>
  <si>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</si>
  <si>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</si>
  <si>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</si>
  <si>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</si>
  <si>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</si>
  <si>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</si>
  <si>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</si>
  <si>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</si>
  <si>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</si>
  <si>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</si>
  <si>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</si>
  <si>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</si>
  <si>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</si>
  <si>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</si>
  <si>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</si>
  <si>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</si>
  <si>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</si>
  <si>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</si>
  <si>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</si>
  <si>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</si>
  <si>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</si>
  <si>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</si>
  <si>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</si>
  <si>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</si>
  <si>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</si>
  <si>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</si>
  <si>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</si>
  <si>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</si>
  <si>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</si>
  <si>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</si>
  <si>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</si>
  <si>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</si>
  <si>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</si>
  <si>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</si>
  <si>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</si>
  <si>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</si>
  <si>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</si>
  <si>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</si>
  <si>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</si>
  <si>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</si>
  <si>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</si>
  <si>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</si>
  <si>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</si>
  <si>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</si>
  <si>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</si>
  <si>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</si>
  <si>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</si>
  <si>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</si>
  <si>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</si>
  <si>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</si>
  <si>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</si>
  <si>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</si>
  <si>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</si>
  <si>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</si>
  <si>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</si>
  <si>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</si>
  <si>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</si>
  <si>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</si>
  <si>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</si>
  <si>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</si>
  <si>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</si>
  <si>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</si>
  <si>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</si>
  <si>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</si>
  <si>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</si>
  <si>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</si>
  <si>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</si>
  <si>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</si>
  <si>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</si>
  <si>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</si>
  <si>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</si>
  <si>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</si>
  <si>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</si>
  <si>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</si>
  <si>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</si>
  <si>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</si>
  <si>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</si>
  <si>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</si>
  <si>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</si>
  <si>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</si>
  <si>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</si>
  <si>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</si>
  <si>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</si>
  <si>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</si>
  <si>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</si>
  <si>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</si>
  <si>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</si>
  <si>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</si>
  <si>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</si>
  <si>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</si>
  <si>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</si>
  <si>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</si>
  <si>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</si>
  <si>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</si>
  <si>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</si>
  <si>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</si>
  <si>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</si>
  <si>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</si>
  <si>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</si>
  <si>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</si>
  <si>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</si>
  <si>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</si>
  <si>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</si>
  <si>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</si>
  <si>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</si>
  <si>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</si>
  <si>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</si>
  <si>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</si>
  <si>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</si>
  <si>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</si>
  <si>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</si>
  <si>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</si>
  <si>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</si>
  <si>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</si>
  <si>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</si>
  <si>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</si>
  <si>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</si>
  <si>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</si>
  <si>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</si>
  <si>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</si>
  <si>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</si>
  <si>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</si>
  <si>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</si>
  <si>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</si>
  <si>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</si>
  <si>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</si>
  <si>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</si>
  <si>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</si>
  <si>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</si>
  <si>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</si>
  <si>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</si>
  <si>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</si>
  <si>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</si>
  <si>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</si>
  <si>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</si>
  <si>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</si>
  <si>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</si>
  <si>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</si>
  <si>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</si>
  <si>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</si>
  <si>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</si>
  <si>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</si>
  <si>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</si>
  <si>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</si>
  <si>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</si>
  <si>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</si>
  <si>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</si>
  <si>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</si>
  <si>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</si>
  <si>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</si>
  <si>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</si>
  <si>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</si>
  <si>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</si>
  <si>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</si>
  <si>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</si>
  <si>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</si>
  <si>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</si>
  <si>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</si>
  <si>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</si>
  <si>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</si>
  <si>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</si>
  <si>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</si>
  <si>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</si>
  <si>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</si>
  <si>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</si>
  <si>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</si>
  <si>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</si>
  <si>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</si>
  <si>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</si>
  <si>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</si>
  <si>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</si>
  <si>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</si>
  <si>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</si>
  <si>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</si>
  <si>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</si>
  <si>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</si>
  <si>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</si>
  <si>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</si>
  <si>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</si>
  <si>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</si>
  <si>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</si>
  <si>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</si>
  <si>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</si>
  <si>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</si>
  <si>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</si>
  <si>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</si>
  <si>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</si>
  <si>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</si>
  <si>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</si>
  <si>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</si>
  <si>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</si>
  <si>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</si>
  <si>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</si>
  <si>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</si>
  <si>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</si>
  <si>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</si>
  <si>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</si>
  <si>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</si>
  <si>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</si>
  <si>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</si>
  <si>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</si>
  <si>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</si>
  <si>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</si>
  <si>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</si>
  <si>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</si>
  <si>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</si>
  <si>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</si>
  <si>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</si>
  <si>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</si>
  <si>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</si>
  <si>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</si>
  <si>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</si>
  <si>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</si>
  <si>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</si>
  <si>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</si>
  <si>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</si>
  <si>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</si>
  <si>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</si>
  <si>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</si>
  <si>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</si>
  <si>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</si>
  <si>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</si>
  <si>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</si>
  <si>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</si>
  <si>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</si>
  <si>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</si>
  <si>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</si>
  <si>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</si>
  <si>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</si>
  <si>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</si>
  <si>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</si>
  <si>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</si>
  <si>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</si>
  <si>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</si>
  <si>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</si>
  <si>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</si>
  <si>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</si>
  <si>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</si>
  <si>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</si>
  <si>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</si>
  <si>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</si>
  <si>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</si>
  <si>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</si>
  <si>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</si>
  <si>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</si>
  <si>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</si>
  <si>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</si>
  <si>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</si>
  <si>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</si>
  <si>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</si>
  <si>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</si>
  <si>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</si>
  <si>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</si>
  <si>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</si>
  <si>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</si>
  <si>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</si>
  <si>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</si>
  <si>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</si>
  <si>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</si>
  <si>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</si>
  <si>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</si>
  <si>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</si>
  <si>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</si>
  <si>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</si>
  <si>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</si>
  <si>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</si>
  <si>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</si>
  <si>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</si>
  <si>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</si>
  <si>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</si>
  <si>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</si>
  <si>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</si>
  <si>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</si>
  <si>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</si>
  <si>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</si>
  <si>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</si>
  <si>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</si>
  <si>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</si>
  <si>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</si>
  <si>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</si>
  <si>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</si>
  <si>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</si>
  <si>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</si>
  <si>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</si>
  <si>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</si>
  <si>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</si>
  <si>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</si>
  <si>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</si>
  <si>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</si>
  <si>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</si>
  <si>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</si>
  <si>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</si>
  <si>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</si>
  <si>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</si>
  <si>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</si>
  <si>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</si>
  <si>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</si>
  <si>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</si>
  <si>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</si>
  <si>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</si>
  <si>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</si>
  <si>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</si>
  <si>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</si>
  <si>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</si>
  <si>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</si>
  <si>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</si>
  <si>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</si>
  <si>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</si>
  <si>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</si>
  <si>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</si>
  <si>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</si>
  <si>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</si>
  <si>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</si>
  <si>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</si>
  <si>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</si>
  <si>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</si>
  <si>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</si>
  <si>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</si>
  <si>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</si>
  <si>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</si>
  <si>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</si>
  <si>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</si>
  <si>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</si>
  <si>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</si>
  <si>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</si>
  <si>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</si>
  <si>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</si>
  <si>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</si>
  <si>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</si>
  <si>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</si>
  <si>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</si>
  <si>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</si>
  <si>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</si>
  <si>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</si>
  <si>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</si>
  <si>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</si>
  <si>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</si>
  <si>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</si>
  <si>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</si>
  <si>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</si>
  <si>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</si>
  <si>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</si>
  <si>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</si>
  <si>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</si>
  <si>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</si>
  <si>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</si>
  <si>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</si>
  <si>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</si>
  <si>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</si>
  <si>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</si>
  <si>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</si>
  <si>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</si>
  <si>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</si>
  <si>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</si>
  <si>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</si>
  <si>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</si>
  <si>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</si>
  <si>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</si>
  <si>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</si>
  <si>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</si>
  <si>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</si>
  <si>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</si>
  <si>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</si>
  <si>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</si>
  <si>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</si>
  <si>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</si>
  <si>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</si>
  <si>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</si>
  <si>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</si>
  <si>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</si>
  <si>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</si>
  <si>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</si>
  <si>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</si>
  <si>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</si>
  <si>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</si>
  <si>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</si>
  <si>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</si>
  <si>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</si>
  <si>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</si>
  <si>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</si>
  <si>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</si>
  <si>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</si>
  <si>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</si>
  <si>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</si>
  <si>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</si>
  <si>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</si>
  <si>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</si>
  <si>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</si>
  <si>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</si>
  <si>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</si>
  <si>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</si>
  <si>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</si>
  <si>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</si>
  <si>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</si>
  <si>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</si>
  <si>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</si>
  <si>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</si>
  <si>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</si>
  <si>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</si>
  <si>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</si>
  <si>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</si>
  <si>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</si>
  <si>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</si>
  <si>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</si>
  <si>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</si>
  <si>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</si>
  <si>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</si>
  <si>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</si>
  <si>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</si>
  <si>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</si>
  <si>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</si>
  <si>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</si>
  <si>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</si>
  <si>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</si>
  <si>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</si>
  <si>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</si>
  <si>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</si>
  <si>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</si>
  <si>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</si>
  <si>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</si>
  <si>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</si>
  <si>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</si>
  <si>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</si>
  <si>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</si>
  <si>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</si>
  <si>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</si>
  <si>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</si>
  <si>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</si>
  <si>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</si>
  <si>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</si>
  <si>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</si>
  <si>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</si>
  <si>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</si>
  <si>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</si>
  <si>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</si>
  <si>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</si>
  <si>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</si>
  <si>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</si>
  <si>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</si>
  <si>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</si>
  <si>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</si>
  <si>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</si>
  <si>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</si>
  <si>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</si>
  <si>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</si>
  <si>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</si>
  <si>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</si>
  <si>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</si>
  <si>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</si>
  <si>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</si>
  <si>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</si>
  <si>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</si>
  <si>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</si>
  <si>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</si>
  <si>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</si>
  <si>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</si>
  <si>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</si>
  <si>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</si>
  <si>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</si>
  <si>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</si>
  <si>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</si>
  <si>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</si>
  <si>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</si>
  <si>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</si>
  <si>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</si>
  <si>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</si>
  <si>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</si>
  <si>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</si>
  <si>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</si>
  <si>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</si>
  <si>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</si>
  <si>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</si>
  <si>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</si>
  <si>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</si>
  <si>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</si>
  <si>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</si>
  <si>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</si>
  <si>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</si>
  <si>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</si>
  <si>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</si>
  <si>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</si>
  <si>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</si>
  <si>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</si>
  <si>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</si>
  <si>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</si>
  <si>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</si>
  <si>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</si>
  <si>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</si>
  <si>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</si>
  <si>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</si>
  <si>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</si>
  <si>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</si>
  <si>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</si>
  <si>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</si>
  <si>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</si>
  <si>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</si>
  <si>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</si>
  <si>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</si>
  <si>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</si>
  <si>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</si>
  <si>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</si>
  <si>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</si>
  <si>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</si>
  <si>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</si>
  <si>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</si>
  <si>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</si>
  <si>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</si>
  <si>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</si>
  <si>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</si>
  <si>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</si>
  <si>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</si>
  <si>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</si>
  <si>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</si>
  <si>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</si>
  <si>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</si>
  <si>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</si>
  <si>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</si>
  <si>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</si>
  <si>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</si>
  <si>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</si>
  <si>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</si>
  <si>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</si>
  <si>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</si>
  <si>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</si>
  <si>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</si>
  <si>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</si>
  <si>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</si>
  <si>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</si>
  <si>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</si>
  <si>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</si>
  <si>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</si>
  <si>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</si>
  <si>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</si>
  <si>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</si>
  <si>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</si>
  <si>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</si>
  <si>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</si>
  <si>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</si>
  <si>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</si>
  <si>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</si>
  <si>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</si>
  <si>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</si>
  <si>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</si>
  <si>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</si>
  <si>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</si>
  <si>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</si>
  <si>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</si>
  <si>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</si>
  <si>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</si>
  <si>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</si>
  <si>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</si>
  <si>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</si>
  <si>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</si>
  <si>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</si>
  <si>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</si>
  <si>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</si>
  <si>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</si>
  <si>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</si>
  <si>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</si>
  <si>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</si>
  <si>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</si>
  <si>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</si>
  <si>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</si>
  <si>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</si>
  <si>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</si>
  <si>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</si>
  <si>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</si>
  <si>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</si>
  <si>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</si>
  <si>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</si>
  <si>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</si>
  <si>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</si>
  <si>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</si>
  <si>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</si>
  <si>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</si>
  <si>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</si>
  <si>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</si>
  <si>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</si>
  <si>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</si>
  <si>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</si>
  <si>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</si>
  <si>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</si>
  <si>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</si>
  <si>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</si>
  <si>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</si>
  <si>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</si>
  <si>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</si>
  <si>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</si>
  <si>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</si>
  <si>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</si>
  <si>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</si>
  <si>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</si>
  <si>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</si>
  <si>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</si>
  <si>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</si>
  <si>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</si>
  <si>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</si>
  <si>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</si>
  <si>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</si>
  <si>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</si>
  <si>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</si>
  <si>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</si>
  <si>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</si>
  <si>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</si>
  <si>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</si>
  <si>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</si>
  <si>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</si>
  <si>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</si>
  <si>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</si>
  <si>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</si>
  <si>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</si>
  <si>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</si>
  <si>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</si>
  <si>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</si>
  <si>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</si>
  <si>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</si>
  <si>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</si>
  <si>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</si>
  <si>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</si>
  <si>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</si>
  <si>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</si>
  <si>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</si>
  <si>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</si>
  <si>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</si>
  <si>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</si>
  <si>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</si>
  <si>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</si>
  <si>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</si>
  <si>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</si>
  <si>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</si>
  <si>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</si>
  <si>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</si>
  <si>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</si>
  <si>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</si>
  <si>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</si>
  <si>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</si>
  <si>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</si>
  <si>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</si>
  <si>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</si>
  <si>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</si>
  <si>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</si>
  <si>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</si>
  <si>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</si>
  <si>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</si>
  <si>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</si>
  <si>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</si>
  <si>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</si>
  <si>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</si>
  <si>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</si>
  <si>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</si>
  <si>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</si>
  <si>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</si>
  <si>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</si>
  <si>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</si>
  <si>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</si>
  <si>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</si>
  <si>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</si>
  <si>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</si>
  <si>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</si>
  <si>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</si>
  <si>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</si>
  <si>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</si>
  <si>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</si>
  <si>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</si>
  <si>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</si>
  <si>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</si>
  <si>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</si>
  <si>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</si>
  <si>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</si>
  <si>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</si>
  <si>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</si>
  <si>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</si>
  <si>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</si>
  <si>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</si>
  <si>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</si>
  <si>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</si>
  <si>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</si>
  <si>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</si>
  <si>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</si>
  <si>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</si>
  <si>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</si>
  <si>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</si>
  <si>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</si>
  <si>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</si>
  <si>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</si>
  <si>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</si>
  <si>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</si>
  <si>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</si>
  <si>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</si>
  <si>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</si>
  <si>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</si>
  <si>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</si>
  <si>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</si>
  <si>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</si>
  <si>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</si>
  <si>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</si>
  <si>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</si>
  <si>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</si>
  <si>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</si>
  <si>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</si>
  <si>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</si>
  <si>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</si>
  <si>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</si>
  <si>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</si>
  <si>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</si>
  <si>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</si>
  <si>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</si>
  <si>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</si>
  <si>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</si>
  <si>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</si>
  <si>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</si>
  <si>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</si>
  <si>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</si>
  <si>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</si>
  <si>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</si>
  <si>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</si>
  <si>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</si>
  <si>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</si>
  <si>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</si>
  <si>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</si>
  <si>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</si>
  <si>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</si>
  <si>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</si>
  <si>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</si>
  <si>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</si>
  <si>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</si>
  <si>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</si>
  <si>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</si>
  <si>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</si>
  <si>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</si>
  <si>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</si>
  <si>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</si>
  <si>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</si>
  <si>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</si>
  <si>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</si>
  <si>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</si>
  <si>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</si>
  <si>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</si>
  <si>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</si>
  <si>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</si>
  <si>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</si>
  <si>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</si>
  <si>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</si>
  <si>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</si>
  <si>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</si>
  <si>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</si>
  <si>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</si>
  <si>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</si>
  <si>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</si>
  <si>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</si>
  <si>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</si>
  <si>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</si>
  <si>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</si>
  <si>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</si>
  <si>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</si>
  <si>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</si>
  <si>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</si>
  <si>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</si>
  <si>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</si>
  <si>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</si>
  <si>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</si>
  <si>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</si>
  <si>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</si>
  <si>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</si>
  <si>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</si>
  <si>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</si>
  <si>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</si>
  <si>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</si>
  <si>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</si>
  <si>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</si>
  <si>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</si>
  <si>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</si>
  <si>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</si>
  <si>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</si>
  <si>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</si>
  <si>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</si>
  <si>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</si>
  <si>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</si>
  <si>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</si>
  <si>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</si>
  <si>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</si>
  <si>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</si>
  <si>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</si>
  <si>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</si>
  <si>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</si>
  <si>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</si>
  <si>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</si>
  <si>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</si>
  <si>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</si>
  <si>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</si>
  <si>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</si>
  <si>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</si>
  <si>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</si>
  <si>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</si>
  <si>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</si>
  <si>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</si>
  <si>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</si>
  <si>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</si>
  <si>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</si>
  <si>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</si>
  <si>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</si>
  <si>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</si>
  <si>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</si>
  <si>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</si>
  <si>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</si>
  <si>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</si>
  <si>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</si>
  <si>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</si>
  <si>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</si>
  <si>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</si>
  <si>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</si>
  <si>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</si>
  <si>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</si>
  <si>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</si>
  <si>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</si>
  <si>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</si>
  <si>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</si>
  <si>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</si>
  <si>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</si>
  <si>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</si>
  <si>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</si>
  <si>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</si>
  <si>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</si>
  <si>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</si>
  <si>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</si>
  <si>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</si>
  <si>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</si>
  <si>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</si>
  <si>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</si>
  <si>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</si>
  <si>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</si>
  <si>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</si>
  <si>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</si>
  <si>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</si>
  <si>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</si>
  <si>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</si>
  <si>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</si>
  <si>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</si>
  <si>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</si>
  <si>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</si>
  <si>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</si>
  <si>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</si>
  <si>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</si>
  <si>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</si>
  <si>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</si>
  <si>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</si>
  <si>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</si>
  <si>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</si>
  <si>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</si>
  <si>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</si>
  <si>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</si>
  <si>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</si>
  <si>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</si>
  <si>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</si>
  <si>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</si>
  <si>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</si>
  <si>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</si>
  <si>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</si>
  <si>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</si>
  <si>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</si>
  <si>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</si>
  <si>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</si>
  <si>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</si>
  <si>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</si>
  <si>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</si>
  <si>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</si>
  <si>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</si>
  <si>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</si>
  <si>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</si>
  <si>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</si>
  <si>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</si>
  <si>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</si>
  <si>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</si>
  <si>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</si>
  <si>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</si>
  <si>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</si>
  <si>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</si>
  <si>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</si>
  <si>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</si>
  <si>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</si>
  <si>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</si>
  <si>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</si>
  <si>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</si>
  <si>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</si>
  <si>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</si>
  <si>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</si>
  <si>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</si>
  <si>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</si>
  <si>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</si>
  <si>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</si>
  <si>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</si>
  <si>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</si>
  <si>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</si>
  <si>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</si>
  <si>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</si>
  <si>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</si>
  <si>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</si>
  <si>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</si>
  <si>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</si>
  <si>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</si>
  <si>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</si>
  <si>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</si>
  <si>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</si>
  <si>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</si>
  <si>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</si>
  <si>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</si>
  <si>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</si>
  <si>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</si>
  <si>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</si>
  <si>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</si>
  <si>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</si>
  <si>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</si>
  <si>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</si>
  <si>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</si>
  <si>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</si>
  <si>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</si>
  <si>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</si>
  <si>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</si>
  <si>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</si>
  <si>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</si>
  <si>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</si>
  <si>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</si>
  <si>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</si>
  <si>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</si>
  <si>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</si>
  <si>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</si>
  <si>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</si>
  <si>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</si>
  <si>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</si>
  <si>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</si>
  <si>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</si>
  <si>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</si>
  <si>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</si>
  <si>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</si>
  <si>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</si>
  <si>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</si>
  <si>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</si>
  <si>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</si>
  <si>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</si>
  <si>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</si>
  <si>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</si>
  <si>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</si>
  <si>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</si>
  <si>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</si>
  <si>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</si>
  <si>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</si>
  <si>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</si>
  <si>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</si>
  <si>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</si>
  <si>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</si>
  <si>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</si>
  <si>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</si>
  <si>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</si>
  <si>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</si>
  <si>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</si>
  <si>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</si>
  <si>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</si>
  <si>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</si>
  <si>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</si>
  <si>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</si>
  <si>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</si>
  <si>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</si>
  <si>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</si>
  <si>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</si>
  <si>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</si>
  <si>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</si>
  <si>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</si>
  <si>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</si>
  <si>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</si>
  <si>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</si>
  <si>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</si>
  <si>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</si>
  <si>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</si>
  <si>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</si>
  <si>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</si>
  <si>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</si>
  <si>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</si>
  <si>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</si>
  <si>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</si>
  <si>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</si>
  <si>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</si>
  <si>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</si>
  <si>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</si>
  <si>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</si>
  <si>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</si>
  <si>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</si>
  <si>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</si>
  <si>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</si>
  <si>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</si>
  <si>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</si>
  <si>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</si>
  <si>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</si>
  <si>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</si>
  <si>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</si>
  <si>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</si>
  <si>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</si>
  <si>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</si>
  <si>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</si>
  <si>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</si>
  <si>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</si>
  <si>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</si>
  <si>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</si>
  <si>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</si>
  <si>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</si>
  <si>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</si>
  <si>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</si>
  <si>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</si>
  <si>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</si>
  <si>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</si>
  <si>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</si>
  <si>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</si>
  <si>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</si>
  <si>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</si>
  <si>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</si>
  <si>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</si>
  <si>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</si>
  <si>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</si>
  <si>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</si>
  <si>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</si>
  <si>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</si>
  <si>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</si>
  <si>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</si>
  <si>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</si>
  <si>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</si>
  <si>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</si>
  <si>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</si>
  <si>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</si>
  <si>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</si>
  <si>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</si>
  <si>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</si>
  <si>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</si>
  <si>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</si>
  <si>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</si>
  <si>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</si>
  <si>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</si>
  <si>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</si>
  <si>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</si>
  <si>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</si>
  <si>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</si>
  <si>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</si>
  <si>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</si>
  <si>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</si>
  <si>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</si>
  <si>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</si>
  <si>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</si>
  <si>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</si>
  <si>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</si>
  <si>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</si>
  <si>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</si>
  <si>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</si>
  <si>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</si>
  <si>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</si>
  <si>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</si>
  <si>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</si>
  <si>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</si>
  <si>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</si>
  <si>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</si>
  <si>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</si>
  <si>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</si>
  <si>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</si>
  <si>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</si>
  <si>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</si>
  <si>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</si>
  <si>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</si>
  <si>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</si>
  <si>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</si>
  <si>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</si>
  <si>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</si>
  <si>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</si>
  <si>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</si>
  <si>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</si>
  <si>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</si>
  <si>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</si>
  <si>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</si>
  <si>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</si>
  <si>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</si>
  <si>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</si>
  <si>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</si>
  <si>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</si>
  <si>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</si>
  <si>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</si>
  <si>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</si>
  <si>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</si>
  <si>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</si>
  <si>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</si>
  <si>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</si>
  <si>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</si>
  <si>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</si>
  <si>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</si>
  <si>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</si>
  <si>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</si>
  <si>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</si>
  <si>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</si>
  <si>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</si>
  <si>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</si>
  <si>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</si>
  <si>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</si>
  <si>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</si>
  <si>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</si>
  <si>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</si>
  <si>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</si>
  <si>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</si>
  <si>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</si>
  <si>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</si>
  <si>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</si>
  <si>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</si>
  <si>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</si>
  <si>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</si>
  <si>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</si>
  <si>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</si>
  <si>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</si>
  <si>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</si>
  <si>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</si>
  <si>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</si>
  <si>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</si>
  <si>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</si>
  <si>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</si>
  <si>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</si>
  <si>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</si>
  <si>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</si>
  <si>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</si>
  <si>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</si>
  <si>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</si>
  <si>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</si>
  <si>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</si>
  <si>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</si>
  <si>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</si>
  <si>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</si>
  <si>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</si>
  <si>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</si>
  <si>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</si>
  <si>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</si>
  <si>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</si>
  <si>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</si>
  <si>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</si>
  <si>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</si>
  <si>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</si>
  <si>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</si>
  <si>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</si>
  <si>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</si>
  <si>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</si>
  <si>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</si>
  <si>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</si>
  <si>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</si>
  <si>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</si>
  <si>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</si>
  <si>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</si>
  <si>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</si>
  <si>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</si>
  <si>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</si>
  <si>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</si>
  <si>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</si>
  <si>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</si>
  <si>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</si>
  <si>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</si>
  <si>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</si>
  <si>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</si>
  <si>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</si>
  <si>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</si>
  <si>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</si>
  <si>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</si>
  <si>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</si>
  <si>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</si>
  <si>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</si>
  <si>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</si>
  <si>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</si>
  <si>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</si>
  <si>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</si>
  <si>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</si>
  <si>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</si>
  <si>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</si>
  <si>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</si>
  <si>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</si>
  <si>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</si>
  <si>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</si>
  <si>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</si>
  <si>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</si>
  <si>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</si>
  <si>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</si>
  <si>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</si>
  <si>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</si>
  <si>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</si>
  <si>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</si>
  <si>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</si>
  <si>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</si>
  <si>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</si>
  <si>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</si>
  <si>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</si>
  <si>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</si>
  <si>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</si>
  <si>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</si>
  <si>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</si>
  <si>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</si>
  <si>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</si>
  <si>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</si>
  <si>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</si>
  <si>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</si>
  <si>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</si>
  <si>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</si>
  <si>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</si>
  <si>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</si>
  <si>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</si>
  <si>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</si>
  <si>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</si>
  <si>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</si>
  <si>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</si>
  <si>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</si>
  <si>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</si>
  <si>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</si>
  <si>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</si>
  <si>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</si>
  <si>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</si>
  <si>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</si>
  <si>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</si>
  <si>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</si>
  <si>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</si>
  <si>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</si>
  <si>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</si>
  <si>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</si>
  <si>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</si>
  <si>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</si>
  <si>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</si>
  <si>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</si>
  <si>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</si>
  <si>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</si>
  <si>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</si>
  <si>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</si>
  <si>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</si>
  <si>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</si>
  <si>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</si>
  <si>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</si>
  <si>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</si>
  <si>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</si>
  <si>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</si>
  <si>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</si>
  <si>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</si>
  <si>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</si>
  <si>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</si>
  <si>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</si>
  <si>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</si>
  <si>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</si>
  <si>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</si>
  <si>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</si>
  <si>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</si>
  <si>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</si>
  <si>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</si>
  <si>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</si>
  <si>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</si>
  <si>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</si>
  <si>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</si>
  <si>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</si>
  <si>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</si>
  <si>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</si>
  <si>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</si>
  <si>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</si>
  <si>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</si>
  <si>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</si>
  <si>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</si>
  <si>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</si>
  <si>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</si>
  <si>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</si>
  <si>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</si>
  <si>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</si>
  <si>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</si>
  <si>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</si>
  <si>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</si>
  <si>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</si>
  <si>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</si>
  <si>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</si>
  <si>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</si>
  <si>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</si>
  <si>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</si>
  <si>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</si>
  <si>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</si>
  <si>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</si>
  <si>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</si>
  <si>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</si>
  <si>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</si>
  <si>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</si>
  <si>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</si>
  <si>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</si>
  <si>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</si>
  <si>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</si>
  <si>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</si>
  <si>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</si>
  <si>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</si>
  <si>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</si>
  <si>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</si>
  <si>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</si>
  <si>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</si>
  <si>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</si>
  <si>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</si>
  <si>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</si>
  <si>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</si>
  <si>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</si>
  <si>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</si>
  <si>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</si>
  <si>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</si>
  <si>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</si>
  <si>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</si>
  <si>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</si>
  <si>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</si>
  <si>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</si>
  <si>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</si>
  <si>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</si>
  <si>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</si>
  <si>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</si>
  <si>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</si>
  <si>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</si>
  <si>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</si>
  <si>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</si>
  <si>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</si>
  <si>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</si>
  <si>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</si>
  <si>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</si>
  <si>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</si>
  <si>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</si>
  <si>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</si>
  <si>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</si>
  <si>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</si>
  <si>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</si>
  <si>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</si>
  <si>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</si>
  <si>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</si>
  <si>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</si>
  <si>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</si>
  <si>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</si>
  <si>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</si>
  <si>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</si>
  <si>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</si>
  <si>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</si>
  <si>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</si>
  <si>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</si>
  <si>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</si>
  <si>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</si>
  <si>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</si>
  <si>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</si>
  <si>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</si>
  <si>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</si>
  <si>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</si>
  <si>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</si>
  <si>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</si>
  <si>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</si>
  <si>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</si>
  <si>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</si>
  <si>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</si>
  <si>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</si>
  <si>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</si>
  <si>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</si>
  <si>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</si>
  <si>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</si>
  <si>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</si>
  <si>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</si>
  <si>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</si>
  <si>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</si>
  <si>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</si>
  <si>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</si>
  <si>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</si>
  <si>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</si>
  <si>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</si>
  <si>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</si>
  <si>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</si>
  <si>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</si>
  <si>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</si>
  <si>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</si>
  <si>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</si>
  <si>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</si>
  <si>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</si>
  <si>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</si>
  <si>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</si>
  <si>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</si>
  <si>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</si>
  <si>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</si>
  <si>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</si>
  <si>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</si>
  <si>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</si>
  <si>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</si>
  <si>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</si>
  <si>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</si>
  <si>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</si>
  <si>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</si>
  <si>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</si>
  <si>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</si>
  <si>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</si>
  <si>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</si>
  <si>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</si>
  <si>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</si>
  <si>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</si>
  <si>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</si>
  <si>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</si>
  <si>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</si>
  <si>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</si>
  <si>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</si>
  <si>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</si>
  <si>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</si>
  <si>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</si>
  <si>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</si>
  <si>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</si>
  <si>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</si>
  <si>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</si>
  <si>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</si>
  <si>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</si>
  <si>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</si>
  <si>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</si>
  <si>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</si>
  <si>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</si>
  <si>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</si>
  <si>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</si>
  <si>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</si>
  <si>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</si>
  <si>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</si>
  <si>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</si>
  <si>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</si>
  <si>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</si>
  <si>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</si>
  <si>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</si>
  <si>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</si>
  <si>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</si>
  <si>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</si>
  <si>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</si>
  <si>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</si>
  <si>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</si>
  <si>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</si>
  <si>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</si>
  <si>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</si>
  <si>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</si>
  <si>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</si>
  <si>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</si>
  <si>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</si>
  <si>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</si>
  <si>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</si>
  <si>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</si>
  <si>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</si>
  <si>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</si>
  <si>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</si>
  <si>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</si>
  <si>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</si>
  <si>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</si>
  <si>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</si>
  <si>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</si>
  <si>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</si>
  <si>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</si>
  <si>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</si>
  <si>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</si>
  <si>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</si>
  <si>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</si>
  <si>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</si>
  <si>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</si>
  <si>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</si>
  <si>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</si>
  <si>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</si>
  <si>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</si>
  <si>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</si>
  <si>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</si>
  <si>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</si>
  <si>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</si>
  <si>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</si>
  <si>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</si>
  <si>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</si>
  <si>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</si>
  <si>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</si>
  <si>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</si>
  <si>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</si>
  <si>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</si>
  <si>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</si>
  <si>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</si>
  <si>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</si>
  <si>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</si>
  <si>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</si>
  <si>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</si>
  <si>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</si>
  <si>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</si>
  <si>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</si>
  <si>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</si>
  <si>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</si>
  <si>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</si>
  <si>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</si>
  <si>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</si>
  <si>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</si>
  <si>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</si>
  <si>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</si>
  <si>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</si>
  <si>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</si>
  <si>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</si>
  <si>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</si>
  <si>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</si>
  <si>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</si>
  <si>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</si>
  <si>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</si>
  <si>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</si>
  <si>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</si>
  <si>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</si>
  <si>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</si>
  <si>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</si>
  <si>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</si>
  <si>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</si>
  <si>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</si>
  <si>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</si>
  <si>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</si>
  <si>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</si>
  <si>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</si>
  <si>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</si>
  <si>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</si>
  <si>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</si>
  <si>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</si>
  <si>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</si>
  <si>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</si>
  <si>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</si>
  <si>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</si>
  <si>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</si>
  <si>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</si>
  <si>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</si>
  <si>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</si>
  <si>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</si>
  <si>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</si>
  <si>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</si>
  <si>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</si>
  <si>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</si>
  <si>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</si>
  <si>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</si>
  <si>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</si>
  <si>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</si>
  <si>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</si>
  <si>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</si>
  <si>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</si>
  <si>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</si>
  <si>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</si>
  <si>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</si>
  <si>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</si>
  <si>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</si>
  <si>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</si>
  <si>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</si>
  <si>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</si>
  <si>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</si>
  <si>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</si>
  <si>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</si>
  <si>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</si>
  <si>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</si>
  <si>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</si>
  <si>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</si>
  <si>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</si>
  <si>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</si>
  <si>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</si>
  <si>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</si>
  <si>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</si>
  <si>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</si>
  <si>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</si>
  <si>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</si>
  <si>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</si>
  <si>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</si>
  <si>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</si>
  <si>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</si>
  <si>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</si>
  <si>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</si>
  <si>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</si>
  <si>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</si>
  <si>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</si>
  <si>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</si>
  <si>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</si>
  <si>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</si>
  <si>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</si>
  <si>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</si>
  <si>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</si>
  <si>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</si>
  <si>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</si>
  <si>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</si>
  <si>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</si>
  <si>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</si>
  <si>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</si>
  <si>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</si>
  <si>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</si>
  <si>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</si>
  <si>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</si>
  <si>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</si>
  <si>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</si>
  <si>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</si>
  <si>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</si>
  <si>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</si>
  <si>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</si>
  <si>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</si>
  <si>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</si>
  <si>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</si>
  <si>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</si>
  <si>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</si>
  <si>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</si>
  <si>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</si>
  <si>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</si>
  <si>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</si>
  <si>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</si>
  <si>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</si>
  <si>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</si>
  <si>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</si>
  <si>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</si>
  <si>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</si>
  <si>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</si>
  <si>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</si>
  <si>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</si>
  <si>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</si>
  <si>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</si>
  <si>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</si>
  <si>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</si>
  <si>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</si>
  <si>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</si>
  <si>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</si>
  <si>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</si>
  <si>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</si>
  <si>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</si>
  <si>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</si>
  <si>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</si>
  <si>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</si>
  <si>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</si>
  <si>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</si>
  <si>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</si>
  <si>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</si>
  <si>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</si>
  <si>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</si>
  <si>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</si>
  <si>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</si>
  <si>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</si>
  <si>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</si>
  <si>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</si>
  <si>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</si>
  <si>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</si>
  <si>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</si>
  <si>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</si>
  <si>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</si>
  <si>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</si>
  <si>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</si>
  <si>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</si>
  <si>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</si>
  <si>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</si>
  <si>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</si>
  <si>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</si>
  <si>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</si>
  <si>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</si>
  <si>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</si>
  <si>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</si>
  <si>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</si>
  <si>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</si>
  <si>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</si>
  <si>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</si>
  <si>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</si>
  <si>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</si>
  <si>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</si>
  <si>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</si>
  <si>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</si>
  <si>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</si>
  <si>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</si>
  <si>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</si>
  <si>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</si>
  <si>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</si>
  <si>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</si>
  <si>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</si>
  <si>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</si>
  <si>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</si>
  <si>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</si>
  <si>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</si>
  <si>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</si>
  <si>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</si>
  <si>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</si>
  <si>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</si>
  <si>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</si>
  <si>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</si>
  <si>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</si>
  <si>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</si>
  <si>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</si>
  <si>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</si>
  <si>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</si>
  <si>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</si>
  <si>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</si>
  <si>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</si>
  <si>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</si>
  <si>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</si>
  <si>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</si>
  <si>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</si>
  <si>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</si>
  <si>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</si>
  <si>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</si>
  <si>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</si>
  <si>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</si>
  <si>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</si>
  <si>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</si>
  <si>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</si>
  <si>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</si>
  <si>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</si>
  <si>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</si>
  <si>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</si>
  <si>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</si>
  <si>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</si>
  <si>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</si>
  <si>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</si>
  <si>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</si>
  <si>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</si>
  <si>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</si>
  <si>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</si>
  <si>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</si>
  <si>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</si>
  <si>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</si>
  <si>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</si>
  <si>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</si>
  <si>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</si>
  <si>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</si>
  <si>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</si>
  <si>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</si>
  <si>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</si>
  <si>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</si>
  <si>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</si>
  <si>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</si>
  <si>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</si>
  <si>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</si>
  <si>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</si>
  <si>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</si>
  <si>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</si>
  <si>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</si>
  <si>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</si>
  <si>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</si>
  <si>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</si>
  <si>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</si>
  <si>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</si>
  <si>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</si>
  <si>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</si>
  <si>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</si>
  <si>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</si>
  <si>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</si>
  <si>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</si>
  <si>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</si>
  <si>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</si>
  <si>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</si>
  <si>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</si>
  <si>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</si>
  <si>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</si>
  <si>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</si>
  <si>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</si>
  <si>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</si>
  <si>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</si>
  <si>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</si>
  <si>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</si>
  <si>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</si>
  <si>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</si>
  <si>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</si>
  <si>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</si>
  <si>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</si>
  <si>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</si>
  <si>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</si>
  <si>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</si>
  <si>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</si>
  <si>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</si>
  <si>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</si>
  <si>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</si>
  <si>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</si>
  <si>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</si>
  <si>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</si>
  <si>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</si>
  <si>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</si>
  <si>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</si>
  <si>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</si>
  <si>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</si>
  <si>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</si>
  <si>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</si>
  <si>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</si>
  <si>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</si>
  <si>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</si>
  <si>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</si>
  <si>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</si>
  <si>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</si>
  <si>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</si>
  <si>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</si>
  <si>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</si>
  <si>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</si>
  <si>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</si>
  <si>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</si>
  <si>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</si>
  <si>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</si>
  <si>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</si>
  <si>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</si>
  <si>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</si>
  <si>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</si>
  <si>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</si>
  <si>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</si>
  <si>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</si>
  <si>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</si>
  <si>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</si>
  <si>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</si>
  <si>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</si>
  <si>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</si>
  <si>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</si>
  <si>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</si>
  <si>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</si>
  <si>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</si>
  <si>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</si>
  <si>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</si>
  <si>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</si>
  <si>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</si>
  <si>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</si>
  <si>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</si>
  <si>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</si>
  <si>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</si>
  <si>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</si>
  <si>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</si>
  <si>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</si>
  <si>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</si>
  <si>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</si>
  <si>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</si>
  <si>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</si>
  <si>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</si>
  <si>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</si>
  <si>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</si>
  <si>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</si>
  <si>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</si>
  <si>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</si>
  <si>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</si>
  <si>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</si>
  <si>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</si>
  <si>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</si>
  <si>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</si>
  <si>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</si>
  <si>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</si>
  <si>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</si>
  <si>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</si>
  <si>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</si>
  <si>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</si>
  <si>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</si>
  <si>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</si>
  <si>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</si>
  <si>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</si>
  <si>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</si>
  <si>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</si>
  <si>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</si>
  <si>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</si>
  <si>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</si>
  <si>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</si>
  <si>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</si>
  <si>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</si>
  <si>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</si>
  <si>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</si>
  <si>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</si>
  <si>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</si>
  <si>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</si>
  <si>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</si>
  <si>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</si>
  <si>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</si>
  <si>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</si>
  <si>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</si>
  <si>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</si>
  <si>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</si>
  <si>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</si>
  <si>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</si>
  <si>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</si>
  <si>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</si>
  <si>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</si>
  <si>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</si>
  <si>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</si>
  <si>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</si>
  <si>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</si>
  <si>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</si>
  <si>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</si>
  <si>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</si>
  <si>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</si>
  <si>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</si>
  <si>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</si>
  <si>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</si>
  <si>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</si>
  <si>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</si>
  <si>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</si>
  <si>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</si>
  <si>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</si>
  <si>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</si>
  <si>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</si>
  <si>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</si>
  <si>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</si>
  <si>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</si>
  <si>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</si>
  <si>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</si>
  <si>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</si>
  <si>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</si>
  <si>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</si>
  <si>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</si>
  <si>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</si>
  <si>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</si>
  <si>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</si>
  <si>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</si>
  <si>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</si>
  <si>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</si>
  <si>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</si>
  <si>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</si>
  <si>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</si>
  <si>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</si>
  <si>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</si>
  <si>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</si>
  <si>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</si>
  <si>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</si>
  <si>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</si>
  <si>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</si>
  <si>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</si>
  <si>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</si>
  <si>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</si>
  <si>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</si>
  <si>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</si>
  <si>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</si>
  <si>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</si>
  <si>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</si>
  <si>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</si>
  <si>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</si>
  <si>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</si>
  <si>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</si>
  <si>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</si>
  <si>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</si>
  <si>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</si>
  <si>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</si>
  <si>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</si>
  <si>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</si>
  <si>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</si>
  <si>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</si>
  <si>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</si>
  <si>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</si>
  <si>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</si>
  <si>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</si>
  <si>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</si>
  <si>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</si>
  <si>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</si>
  <si>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</si>
  <si>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</si>
  <si>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</si>
  <si>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</si>
  <si>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</si>
  <si>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</si>
  <si>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</si>
  <si>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</si>
  <si>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</si>
  <si>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</si>
  <si>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</si>
  <si>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</si>
  <si>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</si>
  <si>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</si>
  <si>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</si>
  <si>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</si>
  <si>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</si>
  <si>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</si>
  <si>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</si>
  <si>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</si>
  <si>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</si>
  <si>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</si>
  <si>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</si>
  <si>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</si>
  <si>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</si>
  <si>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</si>
  <si>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</si>
  <si>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</si>
  <si>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</si>
  <si>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</si>
  <si>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</si>
  <si>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</si>
  <si>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</si>
  <si>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</si>
  <si>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</si>
  <si>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</si>
  <si>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</si>
  <si>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</si>
  <si>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</si>
  <si>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</si>
  <si>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</si>
  <si>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</si>
  <si>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</si>
  <si>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</si>
  <si>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</si>
  <si>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</si>
  <si>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</si>
  <si>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</si>
  <si>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</si>
  <si>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</si>
  <si>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</si>
  <si>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</si>
  <si>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</si>
  <si>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</si>
  <si>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</si>
  <si>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</si>
  <si>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</si>
  <si>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</si>
  <si>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</si>
  <si>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</si>
  <si>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</si>
  <si>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</si>
  <si>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</si>
  <si>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</si>
  <si>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</si>
  <si>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</si>
  <si>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</si>
  <si>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</si>
  <si>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</si>
  <si>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</si>
  <si>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</si>
  <si>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</si>
  <si>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</si>
  <si>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</si>
  <si>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</si>
  <si>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</si>
  <si>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</si>
  <si>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</si>
  <si>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</si>
  <si>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</si>
  <si>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</si>
  <si>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</si>
  <si>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</si>
  <si>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</si>
  <si>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</si>
  <si>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</si>
  <si>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</si>
  <si>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</si>
  <si>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</si>
  <si>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</si>
  <si>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</si>
  <si>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</si>
  <si>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</si>
  <si>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</si>
  <si>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</si>
  <si>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</si>
  <si>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</si>
  <si>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</si>
  <si>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</si>
  <si>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</si>
  <si>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</si>
  <si>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</si>
  <si>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</si>
  <si>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</si>
  <si>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</si>
  <si>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</si>
  <si>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</si>
  <si>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</si>
  <si>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</si>
  <si>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</si>
  <si>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</si>
  <si>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</si>
  <si>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</si>
  <si>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</si>
  <si>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</si>
  <si>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</si>
  <si>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</si>
  <si>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</si>
  <si>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</si>
  <si>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</si>
  <si>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</si>
  <si>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</si>
  <si>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</si>
  <si>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</si>
  <si>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</si>
  <si>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</si>
  <si>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</si>
  <si>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</si>
  <si>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</si>
  <si>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</si>
  <si>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</si>
  <si>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</si>
  <si>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</si>
  <si>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</si>
  <si>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</si>
  <si>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</si>
  <si>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</si>
  <si>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</si>
  <si>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</si>
  <si>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</si>
  <si>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</si>
  <si>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</si>
  <si>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</si>
  <si>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</si>
  <si>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</si>
  <si>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</si>
  <si>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</si>
  <si>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</si>
  <si>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</si>
  <si>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</si>
  <si>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</si>
  <si>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</si>
  <si>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</si>
  <si>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</si>
  <si>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</si>
  <si>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</si>
  <si>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</si>
  <si>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</si>
  <si>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</si>
  <si>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</si>
  <si>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</si>
  <si>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</si>
  <si>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</si>
  <si>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</si>
  <si>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</si>
  <si>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</si>
  <si>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</si>
  <si>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</si>
  <si>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</si>
  <si>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</si>
  <si>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</si>
  <si>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</si>
  <si>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</si>
  <si>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</si>
  <si>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</si>
  <si>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</si>
  <si>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</si>
  <si>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</si>
  <si>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</si>
  <si>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</si>
  <si>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</si>
  <si>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</si>
  <si>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</si>
  <si>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</si>
  <si>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</si>
  <si>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</si>
  <si>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</si>
  <si>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</si>
  <si>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</si>
  <si>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</si>
  <si>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</si>
  <si>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</si>
  <si>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</si>
  <si>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</si>
  <si>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</si>
  <si>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</si>
  <si>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</si>
  <si>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</si>
  <si>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</si>
  <si>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</si>
  <si>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</si>
  <si>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</si>
  <si>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</si>
  <si>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</si>
  <si>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</si>
  <si>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</si>
  <si>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</si>
  <si>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</si>
  <si>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</si>
  <si>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</si>
  <si>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</si>
  <si>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</si>
  <si>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</si>
  <si>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</si>
  <si>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</si>
  <si>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</si>
  <si>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</si>
  <si>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</si>
  <si>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</si>
  <si>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</si>
  <si>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</si>
  <si>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</si>
  <si>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</si>
  <si>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</si>
  <si>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</si>
  <si>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</si>
  <si>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</si>
  <si>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</si>
  <si>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</si>
  <si>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</si>
  <si>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</si>
  <si>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</si>
  <si>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</si>
  <si>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</si>
  <si>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</si>
  <si>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</si>
  <si>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</si>
  <si>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</si>
  <si>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</si>
  <si>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</si>
  <si>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</si>
  <si>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</si>
  <si>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</si>
  <si>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</si>
  <si>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</si>
  <si>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</si>
  <si>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</si>
  <si>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</si>
  <si>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</si>
  <si>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</si>
  <si>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</si>
  <si>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</si>
  <si>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</si>
  <si>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</si>
  <si>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</si>
  <si>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</si>
  <si>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</si>
  <si>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</si>
  <si>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</si>
  <si>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</si>
  <si>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</si>
  <si>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</si>
  <si>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</si>
  <si>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</si>
  <si>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</si>
  <si>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</si>
  <si>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</si>
  <si>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</si>
  <si>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</si>
  <si>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</si>
  <si>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</si>
  <si>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</si>
  <si>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</si>
  <si>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</si>
  <si>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</si>
  <si>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</si>
  <si>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</si>
  <si>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</si>
  <si>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</si>
  <si>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</si>
  <si>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</si>
  <si>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</si>
  <si>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</si>
  <si>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</si>
  <si>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</si>
  <si>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</si>
  <si>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</si>
  <si>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</si>
  <si>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</si>
  <si>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</si>
  <si>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</si>
  <si>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</si>
  <si>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</si>
  <si>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</si>
  <si>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</si>
  <si>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</si>
  <si>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</si>
  <si>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</si>
  <si>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</si>
  <si>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</si>
  <si>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</si>
  <si>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</si>
  <si>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</si>
  <si>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</si>
  <si>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</si>
  <si>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</si>
  <si>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</si>
  <si>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</si>
  <si>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</si>
  <si>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</si>
  <si>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</si>
  <si>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</si>
  <si>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</si>
  <si>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</si>
  <si>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</si>
  <si>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</si>
  <si>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</si>
  <si>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</si>
  <si>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</si>
  <si>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</si>
  <si>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</si>
  <si>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</si>
  <si>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</si>
  <si>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</si>
  <si>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</si>
  <si>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</si>
  <si>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</si>
  <si>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</si>
  <si>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</si>
  <si>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</si>
  <si>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</si>
  <si>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</si>
  <si>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</si>
  <si>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</si>
  <si>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</si>
  <si>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</si>
  <si>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</si>
  <si>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</si>
  <si>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</si>
  <si>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</si>
  <si>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</si>
  <si>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</si>
  <si>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</si>
  <si>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</si>
  <si>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</si>
  <si>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</si>
  <si>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</si>
  <si>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</si>
  <si>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</si>
  <si>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</si>
  <si>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</si>
  <si>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</si>
  <si>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</si>
  <si>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</si>
  <si>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</si>
  <si>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</si>
  <si>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</si>
  <si>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</si>
  <si>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</si>
  <si>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</si>
  <si>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</si>
  <si>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</si>
  <si>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</si>
  <si>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</si>
  <si>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</si>
  <si>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</si>
  <si>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</si>
  <si>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</si>
  <si>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</si>
  <si>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</si>
  <si>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</si>
  <si>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</si>
  <si>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</si>
  <si>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</si>
  <si>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</si>
  <si>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</si>
  <si>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</si>
  <si>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</si>
  <si>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</si>
  <si>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</si>
  <si>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</si>
  <si>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</si>
  <si>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</si>
  <si>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</si>
  <si>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</si>
  <si>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</si>
  <si>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</si>
  <si>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</si>
  <si>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</si>
  <si>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</si>
  <si>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</si>
  <si>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</si>
  <si>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</si>
  <si>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</si>
  <si>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</si>
  <si>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</si>
  <si>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</si>
  <si>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</si>
  <si>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</si>
  <si>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</si>
  <si>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</si>
  <si>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</si>
  <si>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</si>
  <si>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</si>
  <si>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</si>
  <si>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</si>
  <si>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</si>
  <si>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</si>
  <si>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</si>
  <si>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</si>
  <si>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</si>
  <si>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</si>
  <si>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</si>
  <si>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</si>
  <si>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</si>
  <si>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</si>
  <si>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</si>
  <si>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</si>
  <si>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</si>
  <si>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</si>
  <si>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</si>
  <si>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</si>
  <si>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</si>
  <si>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</si>
  <si>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</si>
  <si>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</si>
  <si>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</si>
  <si>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</si>
  <si>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</si>
  <si>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</si>
  <si>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</si>
  <si>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</si>
  <si>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</si>
  <si>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</si>
  <si>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</si>
  <si>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</si>
  <si>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</si>
  <si>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</si>
  <si>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</si>
  <si>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</si>
  <si>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</si>
  <si>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</si>
  <si>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</si>
  <si>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</si>
  <si>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</si>
  <si>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</si>
  <si>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</si>
  <si>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</si>
  <si>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</si>
  <si>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</si>
  <si>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</si>
  <si>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</si>
  <si>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</si>
  <si>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</si>
  <si>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</si>
  <si>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</si>
  <si>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</si>
  <si>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</si>
  <si>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</si>
  <si>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</si>
  <si>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</si>
  <si>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</si>
  <si>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</si>
  <si>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</si>
  <si>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</si>
  <si>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</si>
  <si>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</si>
  <si>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</si>
  <si>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</si>
  <si>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</si>
  <si>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</si>
  <si>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</si>
  <si>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</si>
  <si>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</si>
  <si>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</si>
  <si>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</si>
  <si>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</si>
  <si>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</si>
  <si>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</si>
  <si>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</si>
  <si>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</si>
  <si>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</si>
  <si>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</si>
  <si>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</si>
  <si>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</si>
  <si>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</si>
  <si>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</si>
  <si>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</si>
  <si>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</si>
  <si>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</si>
  <si>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</si>
  <si>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</si>
  <si>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</si>
  <si>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</si>
  <si>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</si>
  <si>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</si>
  <si>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</si>
  <si>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</si>
  <si>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</si>
  <si>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</si>
  <si>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</si>
  <si>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</si>
  <si>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</si>
  <si>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</si>
  <si>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</si>
  <si>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</si>
  <si>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</si>
  <si>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</si>
  <si>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</si>
  <si>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</si>
  <si>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</si>
  <si>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</si>
  <si>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</si>
  <si>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</si>
  <si>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</si>
  <si>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</si>
  <si>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</si>
  <si>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</si>
  <si>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</si>
  <si>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</si>
  <si>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</si>
  <si>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</si>
  <si>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</si>
  <si>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</si>
  <si>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</si>
  <si>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</si>
  <si>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</si>
  <si>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</si>
  <si>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</si>
  <si>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</si>
  <si>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</si>
  <si>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</si>
  <si>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</si>
  <si>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</si>
  <si>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</si>
  <si>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</si>
  <si>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</si>
  <si>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</si>
  <si>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</si>
  <si>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</si>
  <si>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</si>
  <si>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</si>
  <si>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</si>
  <si>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</si>
  <si>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</si>
  <si>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</si>
  <si>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</si>
  <si>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</si>
  <si>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</si>
  <si>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</si>
  <si>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</si>
  <si>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</si>
  <si>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</si>
  <si>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</si>
  <si>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</si>
  <si>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</si>
  <si>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</si>
  <si>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</si>
  <si>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</si>
  <si>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</si>
  <si>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</si>
  <si>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</si>
  <si>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</si>
  <si>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</si>
  <si>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</si>
  <si>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</si>
  <si>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</si>
  <si>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</si>
  <si>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</si>
  <si>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</si>
  <si>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</si>
  <si>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</si>
  <si>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</si>
  <si>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</si>
  <si>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</si>
  <si>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</si>
  <si>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</si>
  <si>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</si>
  <si>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</si>
  <si>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</si>
  <si>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</si>
  <si>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</si>
  <si>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</si>
  <si>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</si>
  <si>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</si>
  <si>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</si>
  <si>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</si>
  <si>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</si>
  <si>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</si>
  <si>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</si>
  <si>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</si>
  <si>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</si>
  <si>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</si>
  <si>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</si>
  <si>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</si>
  <si>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</si>
  <si>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</si>
  <si>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</si>
  <si>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</si>
  <si>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</si>
  <si>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</si>
  <si>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</si>
  <si>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</si>
  <si>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</si>
  <si>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</si>
  <si>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</si>
  <si>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</si>
  <si>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</si>
  <si>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</si>
  <si>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</si>
  <si>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</si>
  <si>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</si>
  <si>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</si>
  <si>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</si>
  <si>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</si>
  <si>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</si>
  <si>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</si>
  <si>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</si>
  <si>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</si>
  <si>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</si>
  <si>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</si>
  <si>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</si>
  <si>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</si>
  <si>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</si>
  <si>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</si>
  <si>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</si>
  <si>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</si>
  <si>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</si>
  <si>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</si>
  <si>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</si>
  <si>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</si>
  <si>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</si>
  <si>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</si>
  <si>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</si>
  <si>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</si>
  <si>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</si>
  <si>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</si>
  <si>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</si>
  <si>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</si>
  <si>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</si>
  <si>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</si>
  <si>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</si>
  <si>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</si>
  <si>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</si>
  <si>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</si>
  <si>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</si>
  <si>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</si>
  <si>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</si>
  <si>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</si>
  <si>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</si>
  <si>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</si>
  <si>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</si>
  <si>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</si>
  <si>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</si>
  <si>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</si>
  <si>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</si>
  <si>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</si>
  <si>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</si>
  <si>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</si>
  <si>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</si>
  <si>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</si>
  <si>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</si>
  <si>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</si>
  <si>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</si>
  <si>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</si>
  <si>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</si>
  <si>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</si>
  <si>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</si>
  <si>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</si>
  <si>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</si>
  <si>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</si>
  <si>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</si>
  <si>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</si>
  <si>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</si>
  <si>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</si>
  <si>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</si>
  <si>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</si>
  <si>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</si>
  <si>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</si>
  <si>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</si>
  <si>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</si>
  <si>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</si>
  <si>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</si>
  <si>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</si>
  <si>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</si>
  <si>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</si>
  <si>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</si>
  <si>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</si>
  <si>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</si>
  <si>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</si>
  <si>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</si>
  <si>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</si>
  <si>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</si>
  <si>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</si>
  <si>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</si>
  <si>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</si>
  <si>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</si>
  <si>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</si>
  <si>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</si>
  <si>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</si>
  <si>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</si>
  <si>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</si>
  <si>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</si>
  <si>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</si>
  <si>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</si>
  <si>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</si>
  <si>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</si>
  <si>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</si>
  <si>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</si>
  <si>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</si>
  <si>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</si>
  <si>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</si>
  <si>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</si>
  <si>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</si>
  <si>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</si>
  <si>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</si>
  <si>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</si>
  <si>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</si>
  <si>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</si>
  <si>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</si>
  <si>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</si>
  <si>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</si>
  <si>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</si>
  <si>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</si>
  <si>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</si>
  <si>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</si>
  <si>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</si>
  <si>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</si>
  <si>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</si>
  <si>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</si>
  <si>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</si>
  <si>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</si>
  <si>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</si>
  <si>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</si>
  <si>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</si>
  <si>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</si>
  <si>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</si>
  <si>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</si>
  <si>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</si>
  <si>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</si>
  <si>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</si>
  <si>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</si>
  <si>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</si>
  <si>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</si>
  <si>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</si>
  <si>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</si>
  <si>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</si>
  <si>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</si>
  <si>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</si>
  <si>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</si>
  <si>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</si>
  <si>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</si>
  <si>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</si>
  <si>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</si>
  <si>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</si>
  <si>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</si>
  <si>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</si>
  <si>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</si>
  <si>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</si>
  <si>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</si>
  <si>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</si>
  <si>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</si>
  <si>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</si>
  <si>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</si>
  <si>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</si>
  <si>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</si>
  <si>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</si>
  <si>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</si>
  <si>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</si>
  <si>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</si>
  <si>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</si>
  <si>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</si>
  <si>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</si>
  <si>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</si>
  <si>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</si>
  <si>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</si>
  <si>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</si>
  <si>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</si>
  <si>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</si>
  <si>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</si>
  <si>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</si>
  <si>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</si>
  <si>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</si>
  <si>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</si>
  <si>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</si>
  <si>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</si>
  <si>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</si>
  <si>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</si>
  <si>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</si>
  <si>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</si>
  <si>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</si>
  <si>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</si>
  <si>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</si>
  <si>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</si>
  <si>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</si>
  <si>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</si>
  <si>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</si>
  <si>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</si>
  <si>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</si>
  <si>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</si>
  <si>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</si>
  <si>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</si>
  <si>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</si>
  <si>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</si>
  <si>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</si>
  <si>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</si>
  <si>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</si>
  <si>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</si>
  <si>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</si>
  <si>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</si>
  <si>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</si>
  <si>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</si>
  <si>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</si>
  <si>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</si>
  <si>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</si>
  <si>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</si>
  <si>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</si>
  <si>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</si>
  <si>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</si>
  <si>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</si>
  <si>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</si>
  <si>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</si>
  <si>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</si>
  <si>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</si>
  <si>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</si>
  <si>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</si>
  <si>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</si>
  <si>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</si>
  <si>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</si>
  <si>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</si>
  <si>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</si>
  <si>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</si>
  <si>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</si>
  <si>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</si>
  <si>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</si>
  <si>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</si>
  <si>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</si>
  <si>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</si>
  <si>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</si>
  <si>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</si>
  <si>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</si>
  <si>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</si>
  <si>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</si>
  <si>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</si>
  <si>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</si>
  <si>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</si>
  <si>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</si>
  <si>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</si>
  <si>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</si>
  <si>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</si>
  <si>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</si>
  <si>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</si>
  <si>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</si>
  <si>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</si>
  <si>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</si>
  <si>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</si>
  <si>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</si>
  <si>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</si>
  <si>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</si>
  <si>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</si>
  <si>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</si>
  <si>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</si>
  <si>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</si>
  <si>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</si>
  <si>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</si>
  <si>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</si>
  <si>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</si>
  <si>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</si>
  <si>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</si>
  <si>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</si>
  <si>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</si>
  <si>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</si>
  <si>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</si>
  <si>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</si>
  <si>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</si>
  <si>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</si>
  <si>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</si>
  <si>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</si>
  <si>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</si>
  <si>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</si>
  <si>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</si>
  <si>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</si>
  <si>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</si>
  <si>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</si>
  <si>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</si>
  <si>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</si>
  <si>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</si>
  <si>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</si>
  <si>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</si>
  <si>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</si>
  <si>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</si>
  <si>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</si>
  <si>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</si>
  <si>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</si>
  <si>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</si>
  <si>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</si>
  <si>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</si>
  <si>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</si>
  <si>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</si>
  <si>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</si>
  <si>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</si>
  <si>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</si>
  <si>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</si>
  <si>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</si>
  <si>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</si>
  <si>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</si>
  <si>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</si>
  <si>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</si>
  <si>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</si>
  <si>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</si>
  <si>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</si>
  <si>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</si>
  <si>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</si>
  <si>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</si>
  <si>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</si>
  <si>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</si>
  <si>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</si>
  <si>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</si>
  <si>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</si>
  <si>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</si>
  <si>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</si>
  <si>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</si>
  <si>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</si>
  <si>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</si>
  <si>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</si>
  <si>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</si>
  <si>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</si>
  <si>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</si>
  <si>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</si>
  <si>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</si>
  <si>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</si>
  <si>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</si>
  <si>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</si>
  <si>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</si>
  <si>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</si>
  <si>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</si>
  <si>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</si>
  <si>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</si>
  <si>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</si>
  <si>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</si>
  <si>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</si>
  <si>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</si>
  <si>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</si>
  <si>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</si>
  <si>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</si>
  <si>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</si>
  <si>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</si>
  <si>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</si>
  <si>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</si>
  <si>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</si>
  <si>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</si>
  <si>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</si>
  <si>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</si>
  <si>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</si>
  <si>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</si>
  <si>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</si>
  <si>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</si>
  <si>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</si>
  <si>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</si>
  <si>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</si>
  <si>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</si>
  <si>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</si>
  <si>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</si>
  <si>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</si>
  <si>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</si>
  <si>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</si>
  <si>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</si>
  <si>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</si>
  <si>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</si>
  <si>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</si>
  <si>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</si>
  <si>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</si>
  <si>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</si>
  <si>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</si>
  <si>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</si>
  <si>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</si>
  <si>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</si>
  <si>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</si>
  <si>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</si>
  <si>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</si>
  <si>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</si>
  <si>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</si>
  <si>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</si>
  <si>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</si>
  <si>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</si>
  <si>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</si>
  <si>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</si>
  <si>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</si>
  <si>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</si>
  <si>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</si>
  <si>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</si>
  <si>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</si>
  <si>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</si>
  <si>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</si>
  <si>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</si>
  <si>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</si>
  <si>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</si>
  <si>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</si>
  <si>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</si>
  <si>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</si>
  <si>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</si>
  <si>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</si>
  <si>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</si>
  <si>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</si>
  <si>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</si>
  <si>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</si>
  <si>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</si>
  <si>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</si>
  <si>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</si>
  <si>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</si>
  <si>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</si>
  <si>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</si>
  <si>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</si>
  <si>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</si>
  <si>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</si>
  <si>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</si>
  <si>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</si>
  <si>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</si>
  <si>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</si>
  <si>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</si>
  <si>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</si>
  <si>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</si>
  <si>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</si>
  <si>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</si>
  <si>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</si>
  <si>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</si>
  <si>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</si>
  <si>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</si>
  <si>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</si>
  <si>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</si>
  <si>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</si>
  <si>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</si>
  <si>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</si>
  <si>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</si>
  <si>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</si>
  <si>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</si>
  <si>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</si>
  <si>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</si>
  <si>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</si>
  <si>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</si>
  <si>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</si>
  <si>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</si>
  <si>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</si>
  <si>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</si>
  <si>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</si>
  <si>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</si>
  <si>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</si>
  <si>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</si>
  <si>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</si>
  <si>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</si>
  <si>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</si>
  <si>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</si>
  <si>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</si>
  <si>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</si>
  <si>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</si>
  <si>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</si>
  <si>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</si>
  <si>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</si>
  <si>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</si>
  <si>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</si>
  <si>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</si>
  <si>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</si>
  <si>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</si>
  <si>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</si>
  <si>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</si>
  <si>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</si>
  <si>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</si>
  <si>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</si>
  <si>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</si>
  <si>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</si>
  <si>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</si>
  <si>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</si>
  <si>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</si>
  <si>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</si>
  <si>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</si>
  <si>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</si>
  <si>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</si>
  <si>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</si>
  <si>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</si>
  <si>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</si>
  <si>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</si>
  <si>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</si>
  <si>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</si>
  <si>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</si>
  <si>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</si>
  <si>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</si>
  <si>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</si>
  <si>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</si>
  <si>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</si>
  <si>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</si>
  <si>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</si>
  <si>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</si>
  <si>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</si>
  <si>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</si>
  <si>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</si>
  <si>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</si>
  <si>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</si>
  <si>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</si>
  <si>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</si>
  <si>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</si>
  <si>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</si>
  <si>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</si>
  <si>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</si>
  <si>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</si>
  <si>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</si>
  <si>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</si>
  <si>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</si>
  <si>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</si>
  <si>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</si>
  <si>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</si>
  <si>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</si>
  <si>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</si>
  <si>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</si>
  <si>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</si>
  <si>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</si>
  <si>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</si>
  <si>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</si>
  <si>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</si>
  <si>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</si>
  <si>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</si>
  <si>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</si>
  <si>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</si>
  <si>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</si>
  <si>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</si>
  <si>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</si>
  <si>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</si>
  <si>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</si>
  <si>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</si>
  <si>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</si>
  <si>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</si>
  <si>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</si>
  <si>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</si>
  <si>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</si>
  <si>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</si>
  <si>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</si>
  <si>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</si>
  <si>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</si>
  <si>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</si>
  <si>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</si>
  <si>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</si>
  <si>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</si>
  <si>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</si>
  <si>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</si>
  <si>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</si>
  <si>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</si>
  <si>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</si>
  <si>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</si>
  <si>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</si>
  <si>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</si>
  <si>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</si>
  <si>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</si>
  <si>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</si>
  <si>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</si>
  <si>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</si>
  <si>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</si>
  <si>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</si>
  <si>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</si>
  <si>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</si>
  <si>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</si>
  <si>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</si>
  <si>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</si>
  <si>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</si>
  <si>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</si>
  <si>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</si>
  <si>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</si>
  <si>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</si>
  <si>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</si>
  <si>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</si>
  <si>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</si>
  <si>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</si>
  <si>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</si>
  <si>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</si>
  <si>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</si>
  <si>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</si>
  <si>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</si>
  <si>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</si>
  <si>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</si>
  <si>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</si>
  <si>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</si>
  <si>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</si>
  <si>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</si>
  <si>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</si>
  <si>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</si>
  <si>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</si>
  <si>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</si>
  <si>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</si>
  <si>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</si>
  <si>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</si>
  <si>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</si>
  <si>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</si>
  <si>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</si>
  <si>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</si>
  <si>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</si>
  <si>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</si>
  <si>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</si>
  <si>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</si>
  <si>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</si>
  <si>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</si>
  <si>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</si>
  <si>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</si>
  <si>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</si>
  <si>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</si>
  <si>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</si>
  <si>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</si>
  <si>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</si>
  <si>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</si>
  <si>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</si>
  <si>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</si>
  <si>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</si>
  <si>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</si>
  <si>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</si>
  <si>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</si>
  <si>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</si>
  <si>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</si>
  <si>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</si>
  <si>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</si>
  <si>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</si>
  <si>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</si>
  <si>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</si>
  <si>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</si>
  <si>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</si>
  <si>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</si>
  <si>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</si>
  <si>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</si>
  <si>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</si>
  <si>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</si>
  <si>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</si>
  <si>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</si>
  <si>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</si>
  <si>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</si>
  <si>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</si>
  <si>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</si>
  <si>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</si>
  <si>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</si>
  <si>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</si>
  <si>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</si>
  <si>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</si>
  <si>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</si>
  <si>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</si>
  <si>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</si>
  <si>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</si>
  <si>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</si>
  <si>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</si>
  <si>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</si>
  <si>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</si>
  <si>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</si>
  <si>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</si>
  <si>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</si>
  <si>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</si>
  <si>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</si>
  <si>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</si>
  <si>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</si>
  <si>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</si>
  <si>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</si>
  <si>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</si>
  <si>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</si>
  <si>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</si>
  <si>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</si>
  <si>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</si>
  <si>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</si>
  <si>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</si>
  <si>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</si>
  <si>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</si>
  <si>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</si>
  <si>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</si>
  <si>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</si>
  <si>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</si>
  <si>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</si>
  <si>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</si>
  <si>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</si>
  <si>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</si>
  <si>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</si>
  <si>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</si>
  <si>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</si>
  <si>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</si>
  <si>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</si>
  <si>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</si>
  <si>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</si>
  <si>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</si>
  <si>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</si>
  <si>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</si>
  <si>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</si>
  <si>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</si>
  <si>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</si>
  <si>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</si>
  <si>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</si>
  <si>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</si>
  <si>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</si>
  <si>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</si>
  <si>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</si>
  <si>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</si>
  <si>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</si>
  <si>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</si>
  <si>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</si>
  <si>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</si>
  <si>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</si>
  <si>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</si>
  <si>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</si>
  <si>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</si>
  <si>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</si>
  <si>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</si>
  <si>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</si>
  <si>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</si>
  <si>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</si>
  <si>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</si>
  <si>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</si>
  <si>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</si>
  <si>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</si>
  <si>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</si>
  <si>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</si>
  <si>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</si>
  <si>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</si>
  <si>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</si>
  <si>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</si>
  <si>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</si>
  <si>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</si>
  <si>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</si>
  <si>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</si>
  <si>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</si>
  <si>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</si>
  <si>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</si>
  <si>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</si>
  <si>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</si>
  <si>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</si>
  <si>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</si>
  <si>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</si>
  <si>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</si>
  <si>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</si>
  <si>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</si>
  <si>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</si>
  <si>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</si>
  <si>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</si>
  <si>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</si>
  <si>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</si>
  <si>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</si>
  <si>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</si>
  <si>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</si>
  <si>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</si>
  <si>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</si>
  <si>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</si>
  <si>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</si>
  <si>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</si>
  <si>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</si>
  <si>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</si>
  <si>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</si>
  <si>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</si>
  <si>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</si>
  <si>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</si>
  <si>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</si>
  <si>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</si>
  <si>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</si>
  <si>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</si>
  <si>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</si>
  <si>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</si>
  <si>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</si>
  <si>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</si>
  <si>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</si>
  <si>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</si>
  <si>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</si>
  <si>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</si>
  <si>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</si>
  <si>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</si>
  <si>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</si>
  <si>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</si>
  <si>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</si>
  <si>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</si>
  <si>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</si>
  <si>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</si>
  <si>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</si>
  <si>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</si>
  <si>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</si>
  <si>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</si>
  <si>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</si>
  <si>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</si>
  <si>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</si>
  <si>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</si>
  <si>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</si>
  <si>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</si>
  <si>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</si>
  <si>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</si>
  <si>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</si>
  <si>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</si>
  <si>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</si>
  <si>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</si>
  <si>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</si>
  <si>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</si>
  <si>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</si>
  <si>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</si>
  <si>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</si>
  <si>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</si>
  <si>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</si>
  <si>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</si>
  <si>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</si>
  <si>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</si>
  <si>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</si>
  <si>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</si>
  <si>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</si>
  <si>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</si>
  <si>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</si>
  <si>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</si>
  <si>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</si>
  <si>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</si>
  <si>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</si>
  <si>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</si>
  <si>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</si>
  <si>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</si>
  <si>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</si>
  <si>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</si>
  <si>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</si>
  <si>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</si>
  <si>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</si>
  <si>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</si>
  <si>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</si>
  <si>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</si>
  <si>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</si>
  <si>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</si>
  <si>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</si>
  <si>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</si>
  <si>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</si>
  <si>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</si>
  <si>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</si>
  <si>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</si>
  <si>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</si>
  <si>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</si>
  <si>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</si>
  <si>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</si>
  <si>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</si>
  <si>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</si>
  <si>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</si>
  <si>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</si>
  <si>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</si>
  <si>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</si>
  <si>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</si>
  <si>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</si>
  <si>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</si>
  <si>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</si>
  <si>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</si>
  <si>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</si>
  <si>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</si>
  <si>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</si>
  <si>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</si>
  <si>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</si>
  <si>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</si>
  <si>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</si>
  <si>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</si>
  <si>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</si>
  <si>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</si>
  <si>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</si>
  <si>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</si>
  <si>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</si>
  <si>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</si>
  <si>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</si>
  <si>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</si>
  <si>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</si>
  <si>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</si>
  <si>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</si>
  <si>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</si>
  <si>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</si>
  <si>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</si>
  <si>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</si>
  <si>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</si>
  <si>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</si>
  <si>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</si>
  <si>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</si>
  <si>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</si>
  <si>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</si>
  <si>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</si>
  <si>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</si>
  <si>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</si>
  <si>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</si>
  <si>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</si>
  <si>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</si>
  <si>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</si>
  <si>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</si>
  <si>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</si>
  <si>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</si>
  <si>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</si>
  <si>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</si>
  <si>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</si>
  <si>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</si>
  <si>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</si>
  <si>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</si>
  <si>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</si>
  <si>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</si>
  <si>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</si>
  <si>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</si>
  <si>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</si>
  <si>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</si>
  <si>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</si>
  <si>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</si>
  <si>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</si>
  <si>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</si>
  <si>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</si>
  <si>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</si>
  <si>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</si>
  <si>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</si>
  <si>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</si>
  <si>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</si>
  <si>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</si>
  <si>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</si>
  <si>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</si>
  <si>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</si>
  <si>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</si>
  <si>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</si>
  <si>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</si>
  <si>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</si>
  <si>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</si>
  <si>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</si>
  <si>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</si>
  <si>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</si>
  <si>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</si>
  <si>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</si>
  <si>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</si>
  <si>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</si>
  <si>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</si>
  <si>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</si>
  <si>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</si>
  <si>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</si>
  <si>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</si>
  <si>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</si>
  <si>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</si>
  <si>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</si>
  <si>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</si>
  <si>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</si>
  <si>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</si>
  <si>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</si>
  <si>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</si>
  <si>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</si>
  <si>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70 Min</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</si>
  <si>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</si>
  <si>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</si>
  <si>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</si>
  <si>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</si>
  <si>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</si>
  <si>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</si>
  <si>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</si>
  <si>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</si>
  <si>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</si>
  <si>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</si>
  <si>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</si>
  <si>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PCM-20251106-00001166</t>
  </si>
  <si>
    <t xml:space="preserve">team at site checking </t>
  </si>
  <si>
    <t>TT-20251106-00149</t>
  </si>
  <si>
    <t>Site located in Fursan Island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</si>
</sst>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304.62785636573972</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45967.576281944443</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45967.576281944443</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45967.576281944443</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45967.576281944443</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45967.576281944443</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45967.576281944443</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45967.576281944443</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45967.576281944443</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45967.576281944443</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45967.576281944443</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45967.576281944443</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45967.576281944443</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45967.576281944443</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45967.576281944443</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45967.576281944443</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45967.576281944443</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45967.576281944443</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45967.576281944443</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45967.576281944443</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45967.576281944443</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45967.576281944443</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45967.576281944443</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45967.576281944443</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45967.576281944443</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45967.576281944443</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45967.576281944443</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45967.576281944443</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45967.576281944443</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45967.576281944443</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45967.576281944443</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45967.576281944443</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45967.576281944443</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45967.576281944443</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45967.576281944443</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45967.576281944443</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45967.576281944443</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45967.576281944443</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45967.576281944443</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45967.576281944443</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45967.576281944443</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45967.576281944443</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45967.576281944443</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45967.576281944443</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45967.576281944443</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45967.576281944443</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45967.576281944443</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45967.576281944443</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45967.576281944443</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45967.576281944443</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45967.576281944443</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45967.576281944443</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45967.576281944443</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45967.576281944443</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45967.576281944443</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45967.576281944443</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45967.576281944443</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45967.576281944443</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45967.576281944443</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45967.576281944443</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45967.576281944443</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45967.576281944443</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45967.576281944443</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45967.576281944443</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45967.576281944443</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45967.576281944443</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45967.576281944443</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45967.576281944443</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45967.576281944443</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45967.576281944443</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45967.576281944443</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45967.576281944443</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45967.576281944443</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45967.576281944443</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45967.576281944443</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45967.576281944443</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45967.576281944443</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45967.576281944443</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45967.576281944443</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45967.576281944443</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45967.576281944443</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45967.576281944443</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45967.576281944443</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45967.576281944443</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5467C73F-8532-4F20-8491-7A67EDB5879E}"/>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142.57644432870438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9.0575925925804768E-2</v>
      </c>
      <c r="H4" s="161">
        <v>45967.486527777779</v>
      </c>
      <c r="I4" s="18" t="str">
        <f>IFERROR(VLOOKUP(D4,DB!A:F,6,0),"")</f>
        <v>Generator-DG</v>
      </c>
      <c r="J4" s="18" t="str">
        <f>IFERROR(VLOOKUP(D4,DB!A:G,7,0),"")</f>
        <v>Weak</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45967.576281944443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45967.576281944443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45967.576281944443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45967.576282291666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45967.576282291666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45967.576282291666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45967.576282291666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45967.576282291666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45967.576282291666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45967.576282291666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45967.576282291666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45967.576282291666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45967.576282291666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45967.576282291666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45967.576282291666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45967.576282291666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45967.576282291666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45967.576282291666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45967.576282291666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45967.576282291666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45967.576282291666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45967.576282291666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45967.576282291666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45967.576282291666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45967.576282291666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45967.576282291666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45967.576282291666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45967.576282291666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45967.576282291666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45967.576282291666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45967.576282291666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45967.576282291666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45967.576282291666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45967.576282291666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45967.576282291666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45967.576282291666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45967.576282291666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45967.576282291666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45967.576282291666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45967.576282291666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45967.576282291666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45967.576282291666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45967.576282291666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45967.576282291666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45967.576282291666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45967.576282291666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45967.576282291666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45967.576282291666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45967.576282291666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45967.576282291666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45967.576282291666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45967.576282291666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45967.576282291666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45967.576282291666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45967.576282291666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45967.576282291666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45967.576282291666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45967.576282291666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45967.576282291666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45967.576282291666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45967.576282291666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45967.576282291666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45967.576282291666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45967.576282291666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45967.576282291666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45967.576282291666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45967.576282291666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45967.576282291666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45967.576282291666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45967.576282291666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45967.576282291666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45967.576282291666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45967.576282291666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45967.576282291666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45967.576282291666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45967.576282291666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45967.576282291666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45967.576282291666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45967.576282291666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45967.576282291666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45967.576282291666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45967.576282291666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45967.576282291666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45967.576282291666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45967.576282291666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45967.576282291666</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45967.576282291666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45967.576282291666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45967.576282291666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45967.576282291666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45967.576282291666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45967.576282291666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45967.576282291666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45967.576282291666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45967.576282291666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45967.576282291666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45967.576282291666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45967.576282291666</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45967.576282291666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45967.576282291666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45967.576282291666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45967.576282291666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45967.576282291666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45967.576282291666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45967.576282291666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45967.576282291666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45967.576282291666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45967.576282291666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45967.576282291666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45967.576282291666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45967.576282291666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45967.576282291666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45967.576282291666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45967.576282291666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45967.576282291666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45967.576282291666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45967.576282291666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45967.576282291666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45967.576282291666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45967.576282291666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45967.576282291666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45967.576282291666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45967.576282291666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45967.576282291666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45967.576282291666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45967.576282291666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45967.576282291666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45967.576282291666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45967.576282291666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45967.576282291666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45967.576282291666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45967.576282291666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45967.576282291666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45967.576282291666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45967.576282291666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45967.576282291666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45967.576282291666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45967.576282291666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45967.576282291666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45967.576282291666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45967.576282291666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45967.576282291666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45967.576282291666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45967.576282291666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45967.576282291666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45967.576282291666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45967.576282291666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45967.576282291666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45967.576282291666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45967.576282291666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45967.576282291666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45967.576282291666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45967.576282291666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45967.576282291666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45967.576282291666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45967.576282291666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45967.576282291666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45967.576282291666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45967.576282291666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45967.576282291666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45967.576282291666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45967.576282291666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45967.576282291666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45967.576282291666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45967.576282291666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45967.576282291666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45967.576282291666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45967.576282291666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45967.576282291666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45967.576282291666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45967.576282291666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45967.576282291666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45967.576282291666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45967.576282291666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45967.576282291666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45967.576282291666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45967.576282291666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45967.576282291666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45967.576282291666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45967.576282291666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45967.576282291666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45967.576282291666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45967.576282291666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45967.576282291666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45967.576282291666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45967.576282291666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45967.576282291666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45967.576282291666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45967.576282291666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45967.576282291666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45967.576282291666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45967.576282291666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45967.576282291666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45967.576282291666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45967.576282291666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45967.576282291666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45967.576282291666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45967.576282291666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45967.576282291666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45967.576282291666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45967.576282291666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45967.576282291666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45967.576282291666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45967.576282291666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45967.576282291666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45967.576282291666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45967.576282291666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45967.576282291666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45967.576282291666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45967.576282291666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45967.576282291666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45967.576282291666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45967.576282291666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45967.576282291666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45967.576282291666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45967.576282291666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45967.576282291666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45967.576282291666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45967.576282291666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45967.576282291666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45967.576282291666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45967.576282291666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45967.576282291666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45967.576282291666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45967.576282291666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45967.576282291666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45967.576282291666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45967.576282291666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45967.576282291666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45967.576282291666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45967.576282291666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45967.576282291666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45967.576282291666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45967.576282291666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45967.576282291666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45967.576282291666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45967.576282291666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45967.576282291666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45967.576282291666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45967.576282291666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45967.576282291666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45967.576282291666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45967.576282291666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45967.576282291666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45967.576282291666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45967.576282291666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45967.576282291666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45967.576282291666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45967.576282291666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45967.576282291666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45967.576282291666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45967.576282291666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45967.576282291666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45967.576282291666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45967.576282291666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45967.576282291666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45967.576282291666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45967.576282291666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45967.576282291666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45967.576282291666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45967.576282291666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45967.576282291666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45967.576282291666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45967.576282291666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45967.576282291666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45967.576282291666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45967.576282291666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45967.576282291666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45967.576282291666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45967.576282291666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45967.576282291666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45967.576282291666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45967.576282291666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45967.576282291666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45967.576282291666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45967.576282291666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45967.576282291666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45967.576282291666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45967.576282291666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45967.576282291666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45967.576282291666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45967.576282291666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45967.576282291666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45967.576282291666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45967.576282291666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45967.576282291666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45967.576282291666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45967.576282291666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45967.576282291666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45967.576282291666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45967.576282291666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45967.576282291666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45967.576282291666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45967.576282291666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45967.576282291666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45967.576282291666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45967.576282291666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45967.576282291666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45967.576282291666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45967.576282291666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45967.576282291666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45967.576282291666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45967.576282291666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45967.576282291666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45967.576282291666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45967.576282291666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45967.576282291666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45967.576282291666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45967.576282291666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45967.576282291666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45967.576282291666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45967.576282291666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45967.576282291666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45967.576282291666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45967.576282291666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45967.576282291666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45967.576282291666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45967.576282291666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45967.576282291666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45967.576282291666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45967.576282291666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45967.576282291666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45967.576282291666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45967.576282291666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45967.576282291666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45967.576282291666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45967.576282291666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45967.576282291666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45967.576282291666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45967.576282291666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45967.576282291666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45967.576282291666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45967.576282291666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45967.576282291666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45967.576282291666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45967.576282291666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45967.576282291666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45967.576282291666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45967.576282291666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45967.576282291666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45967.576282291666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45967.576282291666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45967.576282291666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45967.576282291666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45967.576282291666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45967.576282291666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45967.576282291666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45967.576282291666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45967.576282291666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45967.576282291666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45967.576282291666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45967.576282291666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45967.576282291666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45967.576282291666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45967.576282291666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45967.576282291666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45967.576282291666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45967.576282291666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45967.576282291666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45967.576282291666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45967.576282291666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45967.576282291666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45967.576282291666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45967.576282291666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45967.576282291666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45967.576282291666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45967.576282291666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45967.576282291666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45967.576282291666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45967.576282291666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45967.576282291666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45967.576282291666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45967.576282291666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45967.576282291666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45967.576282291666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45967.576282291666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45967.576282291666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45967.576282291666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45967.576282291666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45967.576282291666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45967.576282291666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45967.576282291666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45967.576282291666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45967.576282291666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45967.576282291666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45967.576282291666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45967.576282291666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45967.576282291666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45967.576282291666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45967.576282291666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45967.576282291666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45967.576282291666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45967.576282291666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45967.576282291666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45967.576282291666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45967.576282291666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45967.576282291666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45967.576282291666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45967.576282291666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45967.576282291666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45967.576282291666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45967.576282291666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45967.576282291666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45967.576282291666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45967.576282291666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45967.576282291666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45967.576282291666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45967.576282291666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45967.576282291666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45967.576282291666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45967.576282291666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45967.576282291666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45967.576282291666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45967.576282291666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45967.576282291666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45967.576282291666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45967.576282291666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45967.576282291666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45967.576282291666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45967.576282291666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45967.576282291666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45967.576282291666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45967.576282291666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45967.576282291666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45967.576282291666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45967.576282291666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45967.576282291666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45967.576282291666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45967.576282291666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45967.576282291666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45967.576282291666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45967.576282291666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45967.576282291666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45967.576282291666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45967.576282291666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45967.576282291666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45967.576282291666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45967.576282291666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45967.576282291666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45967.576282291666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45967.576282291666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45967.576282291666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45967.576282291666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45967.576282291666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45967.576282291666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45967.576282291666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45967.576282291666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45967.576282291666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45967.576282291666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45967.576282291666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45967.576282291666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45967.576282291666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45967.576282291666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45967.576282291666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45967.576282291666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45967.576282291666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45967.576282291666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45967.576282291666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45967.576282291666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45967.576282291666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45967.576282291666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45967.576282291666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45967.576282291666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45967.576282291666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45967.576282291666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45967.576282291666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45967.576282291666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45967.576282291666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45967.576282291666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45967.576282291666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45967.576282291666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45967.576282291666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45967.576282291666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45967.576282291666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45967.576282291666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45967.576282291666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45967.576282291666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45967.576282291666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45967.576282291666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45967.576282291666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45967.576282291666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45967.576282291666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45967.576282291666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45967.576282291666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45967.576282291666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45967.576282291666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45967.576282291666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45967.576282291666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45967.576282291666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45967.576282291666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45967.576282291666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45967.576282291666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45967.576282291666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45967.576282291666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45967.576282291666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45967.576282291666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45967.576282291666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45967.576282291666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45967.576282291666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45967.576282291666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45967.576282291666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45967.576282291666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45967.576282291666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45967.576282291666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45967.576282291666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45967.576282291666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45967.576282291666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45967.576282291666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45967.576282291666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45967.576282291666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45967.576282291666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45967.576282291666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45967.576282291666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45967.576282291666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45967.576282291666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45967.576282291666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45967.576282291666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45967.576282291666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45967.576282291666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45967.576282291666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45967.576282291666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45967.576282291666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45967.576282291666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45967.576282291666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45967.576282291666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45967.576282291666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45967.576282291666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45967.576282291666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45967.576282291666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45967.576282291666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45967.576282291666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45967.576282291666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45967.576282291666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45967.576282291666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45967.576282291666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45967.576282291666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45967.576282291666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45967.576282291666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45967.576282291666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45967.576282291666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45967.576282291666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45967.576282291666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45967.576282291666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45967.576282291666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45967.576282291666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45967.576282291666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45967.576282291666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45967.576282291666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45967.576282291666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45967.576282291666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45967.576282291666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45967.576282291666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45967.576282291666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45967.576282291666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45967.576282291666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45967.576282291666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45967.576282291666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45967.576282291666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45967.576282291666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45967.576282291666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45967.576282291666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45967.576282291666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45967.576282291666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45967.576282291666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45967.576282291666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45967.576282291666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45967.576282291666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45967.576282291666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45967.576282291666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45967.576282291666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45967.576282291666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45967.576282291666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45967.576282291666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45967.576282291666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45967.576282291666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45967.576282291666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45967.576282291666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45967.576282291666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45967.576282291666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45967.576282291666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45967.576282291666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45967.576282291666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45967.576282291666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45967.576282291666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45967.576282291666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45967.576282291666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45967.576282291666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45967.576282291666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45967.576282291666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45967.576282291666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45967.576282291666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45967.576282291666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45967.576282291666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45967.576282291666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45967.576282291666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45967.576282291666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45967.576282291666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45967.576282291666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45967.576282291666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45967.576282291666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45967.576282291666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45967.576282291666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45967.576282291666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45967.576282291666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45967.576282291666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45967.576282291666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45967.576282291666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45967.576282291666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45967.576282291666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45967.576282291666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45967.576282291666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45967.576282291666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45967.576282291666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45967.576282291666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45967.576282291666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45967.576282291666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45967.576282291666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45967.576282291666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45967.576282291666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45967.576282291666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45967.576282291666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45967.576282291666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45967.576282291666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45967.576282291666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45967.576282291666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45967.576282291666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45967.576282291666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45967.576282291666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45967.576282291666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45967.576282291666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45967.576282291666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45967.576282291666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45967.576282291666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45967.576282291666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45967.576282291666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45967.576282291666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45967.576282291666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45967.576282291666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45967.576282291666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45967.576282291666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45967.576282291666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45967.576282291666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45967.576282291666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45967.576282291666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45967.576282291666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45967.576282291666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45967.576282291666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45967.576282291666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45967.576282291666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45967.576282291666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45967.576282291666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45967.576282291666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45967.576282291666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45967.576282291666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45967.576282291666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45967.576282291666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45967.576282291666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45967.576282291666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45967.576282291666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45967.576282291666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45967.576282291666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45967.576282291666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45967.576282291666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45967.576282291666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45967.576282291666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45967.576282291666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45967.576282291666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45967.576282291666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45967.576282291666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45967.576282291666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45967.576282291666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45967.576282291666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45967.576282291666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45967.576282291666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45967.576282291666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45967.576282291666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45967.576282291666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45967.576282291666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45967.576282291666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45967.576282291666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45967.576282291666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45967.576282291666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45967.576282291666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45967.576282291666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45967.576282291666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45967.576282291666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45967.576282291666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45967.576282291666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45967.576282291666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45967.576282291666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45967.576282291666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45967.576282291666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45967.576282291666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45967.576282291666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45967.576282291666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45967.576282291666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45967.576282291666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45967.576282291666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45967.576282291666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45967.576282291666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45967.576282291666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45967.576282291666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45967.576282291666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45967.576282291666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45967.576282291666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45967.576282291666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45967.576282291666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45967.576282291666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45967.576282291666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45967.576282291666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45967.576282291666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45967.576282291666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45967.576282291666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45967.576282291666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45967.576282291666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45967.576282291666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45967.576282291666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45967.576282291666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45967.576282291666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45967.576282291666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45967.576282291666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45967.576282291666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45967.576282291666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45967.576282291666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45967.576282291666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45967.576282291666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45967.576282291666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45967.576282291666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45967.576282291666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45967.576282291666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45967.576282291666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45967.576282291666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45967.576282291666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45967.576282291666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45967.576282291666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45967.576282291666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45967.576282291666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45967.576282291666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45967.576282291666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45967.576282291666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45967.576282291666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45967.576282291666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45967.576282291666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45967.576282291666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45967.576282291666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45967.576282291666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45967.576282291666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45967.576282291666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45967.576282291666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45967.576282291666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45967.576282291666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45967.576282291666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45967.576282291666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45967.576282291666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45967.576282291666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45967.576282291666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45967.576282291666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45967.576282291666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45967.576282291666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45967.576282291666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45967.576282291666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45967.576282291666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45967.576282291666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45967.576282291666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45967.576282291666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45967.576282291666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45967.576282291666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45967.576282291666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45967.576282291666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45967.576282291666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45967.576282291666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45967.576282291666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45967.576282291666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45967.576282291666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45967.576282291666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45967.576282291666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45967.576282291666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45967.576282291666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45967.576282291666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45967.576282291666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45967.576282291666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45967.576282291666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45967.576282291666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45967.576282291666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45967.576282291666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45967.576282291666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45967.576282291666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45967.576282291666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45967.576282291666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45967.576282291666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45967.576282291666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45967.576282291666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45967.576282291666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45967.576282291666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45967.576282291666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45967.576282291666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45967.576282291666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45967.576282291666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45967.576282291666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45967.576282291666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45967.576282291666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45967.576282291666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45967.576282291666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45967.576282291666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45967.576282291666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45967.576282291666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45967.576282291666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45967.576282291666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45967.576282291666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45967.576282291666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45967.576282291666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45967.576282291666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45967.576282291666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45967.576282291666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45967.576282291666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45967.576282291666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45967.576282291666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45967.576282291666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45967.576282291666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45967.576282291666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45967.576282291666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45967.576282291666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45967.576282291666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45967.576282291666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45967.576282291666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45967.576282291666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45967.576282291666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45967.576282291666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45967.576282291666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45967.576282291666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45967.576282291666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45967.576282291666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45967.576282291666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45967.576282291666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45967.576282291666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45967.576282291666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45967.576282291666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45967.576282291666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45967.576282291666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45967.576282291666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45967.576282291666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45967.576282291666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45967.576282291666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45967.576282291666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45967.576282291666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45967.576282291666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45967.576282291666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45967.576282291666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45967.576282291666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45967.576282291666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45967.576282291666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45967.576282291666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45967.576282291666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45967.576282291666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45967.576282291666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45967.576282291666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45967.576282291666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45967.576282291666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45967.576282291666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45967.576282291666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45967.576282291666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45967.576282291666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45967.576282291666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45967.576282291666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45967.576282291666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45967.576282291666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45967.576282291666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45967.576282291666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45967.576282291666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45967.576282291666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45967.576282291666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45967.576282291666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45967.576282291666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45967.576282291666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45967.576282291666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45967.576282291666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45967.576282291666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45967.576282291666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45967.576282291666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45967.576282291666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45967.576282291666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45967.576282291666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45967.576282291666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45967.576282291666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45967.576282291666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45967.576282291666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45967.576282291666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45967.576282291666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45967.576282291666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45967.576282291666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45967.576282291666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45967.576282291666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45967.576282291666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45967.576282291666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45967.576282291666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45967.576282291666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45967.576282291666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45967.576282291666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45967.576282291666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45967.576282291666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45967.576282291666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45967.576282291666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45967.576282291666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45967.576282291666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45967.576282291666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45967.576282291666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45967.576282291666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45967.576282291666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45967.576282291666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45967.576282291666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45967.576282291666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45967.576282291666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45967.576282291666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45967.576282291666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45967.576282291666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45967.576282291666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45967.576282291666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45967.576282291666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45967.576282291666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45967.576282291666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45967.576282291666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45967.576282291666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45967.576282291666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45967.576282291666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45967.576282291666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45967.576282291666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45967.576282291666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45967.576282291666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45967.576282291666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45967.576282291666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45967.576282291666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45967.576282291666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45967.576282291666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45967.576282291666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45967.576282291666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45967.576282291666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45967.576282291666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45967.576282291666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45967.576282291666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45967.576282291666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45967.576282291666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45967.576282291666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45967.576282291666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45967.576282291666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45967.576282291666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45967.576282291666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45967.576282291666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45967.576282291666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45967.576282291666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45967.576282291666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45967.576282291666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45967.576282291666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45967.576282291666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45967.576282291666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45967.576282291666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45967.576282291666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45967.576282291666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45967.576282291666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45967.576282291666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45967.576282291666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45967.576282291666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45967.576282291666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45967.576282291666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45967.576282291666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45967.576282291666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45967.576282291666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45967.576282291666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45967.576282291666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45967.576282291666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45967.576282291666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45967.576282291666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45967.576282291666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45967.576282291666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45967.576282291666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45967.576282291666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45967.576282291666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45967.576282291666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45967.576282291666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45967.576282291666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45967.576282291666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45967.576282291666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45967.576282291666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45967.576282291666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45967.576282291666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45967.576282291666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45967.576282291666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45967.576282291666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45967.576282291666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45967.576282291666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45967.576282291666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45967.576282291666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45967.576282291666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45967.576282291666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45967.576282291666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45967.576282291666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45967.576282291666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45967.576282291666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45967.576282291666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45967.576282291666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45967.576282291666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45967.576282291666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45967.576282291666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45967.576282291666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45967.576282291666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45967.576282291666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45967.576282291666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45967.576282291666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45967.576282291666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45967.576282291666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45967.576282291666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45967.576282291666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45967.576282291666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45967.576282291666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45967.576282291666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45967.576282291666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45967.576282291666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45967.576282291666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45967.576282291666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45967.576282291666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45967.576282291666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45967.576282291666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45967.576282291666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45967.576282291666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45967.576282291666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45967.576282291666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45967.576282291666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45967.576282291666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45967.576282291666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45967.576282291666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45967.576282291666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45967.576282291666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45967.576282291666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45967.576282291666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45967.576282291666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45967.576282291666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45967.576282291666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45967.576282291666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45967.576282291666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45967.576282291666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45967.576282291666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45967.576282291666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45967.576282291666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45967.576282291666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45967.576282291666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45967.576282291666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45967.576282291666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45967.576282291666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45967.576282291666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45967.576282291666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45967.576282291666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45967.576282291666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45967.576282291666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45967.576282291666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45967.576282291666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45967.576282291666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45967.576282291666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45967.576282291666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45967.576282291666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45967.576282291666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45967.576282291666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45967.576282291666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45967.576282291666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45967.576282291666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45967.576282291666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45967.576282291666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45967.576282291666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45967.576282291666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45967.576282291666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45967.576282291666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45967.576282291666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45967.576282291666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45967.576282291666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45967.576282291666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45967.576282291666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45967.576282291666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45967.576282291666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45967.576282291666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45967.576282291666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45967.576282291666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45967.576282291666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45967.576282291666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45967.576282291666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45967.576282291666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45967.576282291666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45967.576282291666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45967.576282291666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45967.576282291666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45967.576282291666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45967.576282291666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45967.576282291666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45967.576282291666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45967.576282291666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45967.576282291666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45967.576282291666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45967.576282291666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45967.576282291666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45967.576282291666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45967.576282291666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45967.576282291666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45967.576282291666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45967.576282291666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45967.576282291666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45967.576282291666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45967.576282291666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45967.576282291666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45967.576282291666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45967.576282291666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45967.576282291666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45967.576282291666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45967.576282291666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45967.576282291666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45967.576282291666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45967.576282291666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45967.576282291666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45967.576282291666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45967.576282291666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45967.576282291666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45967.576282291666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45967.576282291666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45967.576282291666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45967.576282291666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45967.576282291666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45967.576282291666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45967.576282291666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45967.576282291666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45967.576282291666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45967.576282291666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45967.576282291666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45967.576282291666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45967.576282291666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45967.576282291666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45967.576282291666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45967.576282291666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45967.576282291666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45967.576282291666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45967.576282291666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45967.576282291666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45967.576282291666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45967.576282291666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45967.576282291666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45967.576282291666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45967.576282291666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45967.576282291666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45967.576282291666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45967.576282291666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45967.576282291666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45967.576282291666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45967.576282291666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45967.576282291666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F25" sqref="F2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264.09556469906966</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0.18105081018438796</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9.4546180553152226E-2</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45967.576282291666</v>
      </c>
      <c r="H5" s="112">
        <v>45967.486990740741</v>
      </c>
      <c r="I5" s="108" t="str">
        <f>IFERROR(VLOOKUP(D5,DB!A:F,6,0),"")</f>
        <v>Generator-SG</v>
      </c>
      <c r="J5" s="108" t="str">
        <f>IFERROR(VLOOKUP(D5,DB!A:G,7,0),"")</f>
        <v>Dead</v>
      </c>
      <c r="K5" s="114" t="s">
        <v>39119</v>
      </c>
      <c r="L5" s="110" t="str">
        <f>IFERROR(VLOOKUP(D5,DB!A:I,9,0),"")</f>
        <v>Latis</v>
      </c>
    </row>
    <row r="6" spans="1:16" ht="15" customHeight="1">
      <c r="A6" s="108" t="s">
        <v>39118</v>
      </c>
      <c r="B6" s="108" t="str">
        <f>IFERROR(VLOOKUP(D6,DB!A:K,11,0),"")</f>
        <v>R4</v>
      </c>
      <c r="C6" s="109">
        <v>1</v>
      </c>
      <c r="D6" s="92" t="s">
        <v>37911</v>
      </c>
      <c r="E6" s="95" t="s">
        <v>39021</v>
      </c>
      <c r="F6" s="112"/>
      <c r="G6" s="113">
        <f ca="1">IFERROR(NOW()-F6,"")</f>
        <v>45967.576282291666</v>
      </c>
      <c r="H6" s="112">
        <v>45967.452453703707</v>
      </c>
      <c r="I6" s="108" t="str">
        <f>IFERROR(VLOOKUP(D6,DB!A:F,6,0),"")</f>
        <v>SCECO</v>
      </c>
      <c r="J6" s="108" t="str">
        <f>IFERROR(VLOOKUP(D6,DB!A:G,7,0),"")</f>
        <v>Good</v>
      </c>
      <c r="K6" s="114" t="s">
        <v>39120</v>
      </c>
      <c r="L6" s="110" t="str">
        <f>IFERROR(VLOOKUP(D6,DB!A:I,9,0),"")</f>
        <v>Latis</v>
      </c>
    </row>
    <row r="7" spans="1:16" ht="15" customHeight="1">
      <c r="A7" s="108"/>
      <c r="B7" s="108" t="str">
        <f>IFERROR(VLOOKUP(D7,DB!A:K,11,0),"")</f>
        <v/>
      </c>
      <c r="C7" s="109"/>
      <c r="D7" s="92"/>
      <c r="E7" s="95"/>
      <c r="F7" s="112"/>
      <c r="G7" s="113">
        <f ca="1">IFERROR(NOW()-F7,"")</f>
        <v>45967.576282291666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45967.576282291666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45967.576282291666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45967.576282291666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45967.576282291666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45967.576282291666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45967.576282291666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45967.576282291666</v>
      </c>
      <c r="H14" s="112"/>
      <c r="I14" s="108" t="str">
        <f>IFERROR(VLOOKUP(D14,DB!A:F,6,0),"")</f>
        <v/>
      </c>
      <c r="J14" s="108" t="str">
        <f>IFERROR(VLOOKUP(D14,DB!A:G,7,0),"")</f>
        <v/>
      </c>
      <c r="K14" s="114"/>
      <c r="L14" s="110" t="str">
        <f>IFERROR(VLOOKUP(D14,DB!A:I,9,0),"")</f>
        <v/>
      </c>
    </row>
    <row r="15" spans="1:16" ht="15" customHeight="1">
      <c r="A15" s="108"/>
      <c r="B15" s="108" t="str">
        <f>IFERROR(VLOOKUP(D15,DB!A:K,11,0),"")</f>
        <v>R4</v>
      </c>
      <c r="C15" s="109"/>
      <c r="D15" s="163" t="s">
        <v>31783</v>
      </c>
      <c r="E15" s="95"/>
      <c r="F15" s="112"/>
      <c r="G15" s="113">
        <f ca="1">IFERROR(NOW()-F15,"")</f>
        <v>45967.576282291666</v>
      </c>
      <c r="H15" s="112"/>
      <c r="I15" s="108" t="str">
        <f>IFERROR(VLOOKUP(D15,DB!A:F,6,0),"")</f>
        <v>SCECO</v>
      </c>
      <c r="J15" s="108" t="str">
        <f>IFERROR(VLOOKUP(D15,DB!A:G,7,0),"")</f>
        <v>Good</v>
      </c>
      <c r="K15" s="114"/>
      <c r="L15" s="110" t="str">
        <f>IFERROR(VLOOKUP(D15,DB!A:I,9,0),"")</f>
        <v>Latis</v>
      </c>
    </row>
    <row r="16" spans="1:16" ht="15" customHeight="1">
      <c r="A16" s="108"/>
      <c r="B16" s="108" t="str">
        <f>IFERROR(VLOOKUP(D16,DB!A:K,11,0),"")</f>
        <v/>
      </c>
      <c r="C16" s="109"/>
      <c r="D16" s="92"/>
      <c r="E16" s="95"/>
      <c r="F16" s="112"/>
      <c r="G16" s="113">
        <f ca="1">IFERROR(NOW()-F16,"")</f>
        <v>45967.576282291666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45967.576282291666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45967.576282291666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45967.576282291666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45967.576282291666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45967.576282291666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45967.576282291666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45967.576282291666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45967.576282291666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45967.576282291666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45967.576282291666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45967.576282291666</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45967.576282291666</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45967.576282291666</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2"/>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39121</v>
      </c>
      <c r="B2" s="37" t="str">
        <f>IFERROR(VLOOKUP(D2,DB!A:K,11,0),"")</f>
        <v>R5</v>
      </c>
      <c r="C2" s="37">
        <v>3</v>
      </c>
      <c r="D2" s="107" t="s">
        <v>36011</v>
      </c>
      <c r="E2" s="37" t="s">
        <v>39021</v>
      </c>
      <c r="F2" s="38">
        <v>45891.832060185188</v>
      </c>
      <c r="G2" s="130">
        <f ca="1">IFERROR(NOW()-F2,"")</f>
        <v>75.744221759254287</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39102</v>
      </c>
      <c r="F3" s="38">
        <v>45926.188877314817</v>
      </c>
      <c r="G3" s="130">
        <f t="shared" ref="G3" ca="1" si="0">IFERROR(NOW()-F3,"")</f>
        <v>41.387404976849211</v>
      </c>
      <c r="H3" s="38">
        <v>45926.158159722225</v>
      </c>
      <c r="I3" s="37" t="str">
        <f>IFERROR(VLOOKUP(D3,DB!A:F,6,0),"")</f>
        <v>SCECO</v>
      </c>
      <c r="J3" s="37" t="str">
        <f>IFERROR(VLOOKUP(D3,DB!A:G,7,0),"")</f>
        <v>Good</v>
      </c>
      <c r="K3" s="37" t="s">
        <v>39124</v>
      </c>
      <c r="L3" s="37" t="str">
        <f>IFERROR(VLOOKUP(D3,DB!A:I,9,0),"")</f>
        <v>Latis</v>
      </c>
      <c r="M3" s="106"/>
    </row>
    <row r="4" spans="1:13" ht="48" customHeight="1">
      <c r="A4" s="138" t="s">
        <v>39125</v>
      </c>
      <c r="B4" s="138" t="str">
        <f>IFERROR(VLOOKUP(D4,DB!A:K,11,0),"")</f>
        <v>R5</v>
      </c>
      <c r="C4" s="138">
        <v>1</v>
      </c>
      <c r="D4" s="138" t="s">
        <v>34758</v>
      </c>
      <c r="E4" s="138" t="s">
        <v>39102</v>
      </c>
      <c r="F4" s="139">
        <v>45948.661111111112</v>
      </c>
      <c r="G4" s="140">
        <f ca="1">IFERROR(NOW()-F4,"")</f>
        <v>18.915171180553443</v>
      </c>
      <c r="H4" s="139">
        <v>45948.661111111112</v>
      </c>
      <c r="I4" s="138" t="str">
        <f>IFERROR(VLOOKUP(D4,DB!A:F,6,0),"")</f>
        <v>SCECO</v>
      </c>
      <c r="J4" s="138" t="str">
        <f>IFERROR(VLOOKUP(D4,DB!A:G,7,0),"")</f>
        <v>Dead</v>
      </c>
      <c r="K4" s="138" t="s">
        <v>39126</v>
      </c>
      <c r="L4" s="138" t="str">
        <f>IFERROR(VLOOKUP(D4,DB!A:I,9,0),"")</f>
        <v>Latis</v>
      </c>
    </row>
    <row r="5" spans="1:13" ht="30.75">
      <c r="A5" s="138" t="s">
        <v>39127</v>
      </c>
      <c r="B5" s="138" t="str">
        <f>IFERROR(VLOOKUP(D5,DB!A:K,11,0),"")</f>
        <v>R5</v>
      </c>
      <c r="C5" s="138">
        <v>1</v>
      </c>
      <c r="D5" s="138" t="s">
        <v>14733</v>
      </c>
      <c r="E5" s="138" t="s">
        <v>39102</v>
      </c>
      <c r="F5" s="139">
        <v>45967.512546296297</v>
      </c>
      <c r="G5" s="140">
        <f ca="1">IFERROR(NOW()-F5,"")</f>
        <v>6.373599536891561E-2</v>
      </c>
      <c r="H5" s="139">
        <v>45967.379143518519</v>
      </c>
      <c r="I5" s="138" t="str">
        <f>IFERROR(VLOOKUP(D5,DB!A:F,6,0),"")</f>
        <v>SCECO</v>
      </c>
      <c r="J5" s="138" t="str">
        <f>IFERROR(VLOOKUP(D5,DB!A:G,7,0),"")</f>
        <v>No BB Design</v>
      </c>
      <c r="K5" s="138" t="s">
        <v>39128</v>
      </c>
      <c r="L5" s="138" t="str">
        <f>IFERROR(VLOOKUP(D5,DB!A:I,9,0),"")</f>
        <v>Latis</v>
      </c>
    </row>
    <row r="6" spans="1:13" ht="15">
      <c r="A6" s="138" t="s">
        <v>39129</v>
      </c>
      <c r="B6" s="138" t="str">
        <f>IFERROR(VLOOKUP(D6,DB!A:K,11,0),"")</f>
        <v>R5</v>
      </c>
      <c r="C6" s="138">
        <v>1</v>
      </c>
      <c r="D6" s="138" t="s">
        <v>32794</v>
      </c>
      <c r="E6" s="138" t="s">
        <v>39102</v>
      </c>
      <c r="F6" s="139">
        <v>45967.463009259256</v>
      </c>
      <c r="G6" s="140">
        <f ca="1">IFERROR(NOW()-F6,"")</f>
        <v>0.11327303240977926</v>
      </c>
      <c r="H6" s="139">
        <v>45967.413391203707</v>
      </c>
      <c r="I6" s="138" t="str">
        <f>IFERROR(VLOOKUP(D6,DB!A:F,6,0),"")</f>
        <v>SCECO</v>
      </c>
      <c r="J6" s="138" t="str">
        <f>IFERROR(VLOOKUP(D6,DB!A:G,7,0),"")</f>
        <v>Vandalized+Dead</v>
      </c>
      <c r="K6" s="138" t="s">
        <v>39130</v>
      </c>
      <c r="L6" s="138" t="str">
        <f>IFERROR(VLOOKUP(D6,DB!A:I,9,0),"")</f>
        <v>Latis</v>
      </c>
    </row>
    <row r="7" spans="1:13" ht="15">
      <c r="A7" s="138" t="s">
        <v>39131</v>
      </c>
      <c r="B7" s="138" t="str">
        <f>IFERROR(VLOOKUP(D7,DB!A:K,11,0),"")</f>
        <v>R5</v>
      </c>
      <c r="C7" s="138">
        <v>1</v>
      </c>
      <c r="D7" s="138" t="s">
        <v>32057</v>
      </c>
      <c r="E7" s="138" t="s">
        <v>39102</v>
      </c>
      <c r="F7" s="139">
        <v>45967.553981481484</v>
      </c>
      <c r="G7" s="140">
        <f ca="1">IFERROR(NOW()-F7,"")</f>
        <v>2.2300810182059649E-2</v>
      </c>
      <c r="H7" s="139">
        <v>45967.493263888886</v>
      </c>
      <c r="I7" s="138" t="str">
        <f>IFERROR(VLOOKUP(D7,DB!A:F,6,0),"")</f>
        <v>SCECO</v>
      </c>
      <c r="J7" s="138" t="str">
        <f>IFERROR(VLOOKUP(D7,DB!A:G,7,0),"")</f>
        <v>Vandalized</v>
      </c>
      <c r="K7" s="138" t="s">
        <v>39132</v>
      </c>
      <c r="L7" s="138" t="str">
        <f>IFERROR(VLOOKUP(D7,DB!A:I,9,0),"")</f>
        <v>Latis</v>
      </c>
    </row>
    <row r="8" spans="1:13" ht="15">
      <c r="A8" s="138"/>
      <c r="B8" s="138" t="str">
        <f>IFERROR(VLOOKUP(D8,DB!A:K,11,0),"")</f>
        <v/>
      </c>
      <c r="C8" s="138"/>
      <c r="D8" s="138"/>
      <c r="E8" s="138"/>
      <c r="F8" s="139"/>
      <c r="G8" s="140">
        <f ca="1">IFERROR(NOW()-F8,"")</f>
        <v>45967.576282291666</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45967.576282291666</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45967.576282291666</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45967.576282291666</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45967.576282291666</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45967.576282291666</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45967.576282291666</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45967.576282291666</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45967.576282291666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45967.576282291666</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45967.576282291666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45967.576282291666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45967.576282291666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45967.576282291666</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45967.576282291666</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45967.576282291666</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45967.576282291666</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45967.576282291666</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45967.576282291666</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45967.576282291666</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45967.576282291666</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45967.576282291666</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45967.576282291666</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45967.576282291666</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45967.576282291666</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45967.576282291666</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45967.576282291666</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45967.576282291666</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45967.576282291666</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45967.576282291666</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45967.576282291666</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45967.576282291666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45967.576282291666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45967.576282291666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45967.576282291666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45967.576282291666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45967.576282291666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45967.576282291666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45967.576282291666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45967.576282291666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45967.576282291666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45967.576282291666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45967.576282291666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45967.576282291666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45967.576282291666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45967.576282291666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45967.576282291666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45967.576282291666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45967.576282291666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45967.576282291666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45967.576282291666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45967.576282291666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45967.576282291666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45967.576282291666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45967.576282291666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45967.576282291666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45967.576282291666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45967.576282291666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45967.576282291666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45967.576282291666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45967.576282291666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45967.576282291666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45967.576282291666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45967.576282291666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45967.576282291666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45967.576282291666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45967.576282291666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45967.576282291666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45967.576282291666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45967.576282291666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45967.576282291666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45967.576282291666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45967.576282291666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45967.576282291666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45967.576282291666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45967.576282291666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45967.576282291666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45967.576282291666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45967.576282291666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45967.576282291666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45967.576282291666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45967.576282291666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45967.576282291666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45967.576282291666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45967.576282291666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45967.576282291666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45967.576282291666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45967.576282291666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45967.576282291666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45967.576282291666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45967.576282291666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45967.576282291666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45967.576282291666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45967.576282291666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45967.576282291666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45967.576282291666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45967.576282291666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45967.576282291666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45967.576282291666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45967.576282291666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45967.576282291666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45967.576282291666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45967.576282291666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45967.576282291666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45967.576282291666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45967.576282291666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45967.576282291666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45967.576282291666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45967.576282291666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45967.576282291666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45967.576282291666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45967.576282291666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45967.576282291666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45967.576282291666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45967.576282291666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45967.576282291666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45967.576282291666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45967.576282291666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45967.576282291666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45967.576282291666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45967.576282291666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45967.576282291666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45967.576282291666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45967.576282291666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45967.576282291666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45967.576282291666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45967.576282291666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45967.576282291666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45967.576282291666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45967.576282291666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45967.576282291666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45967.576282291666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45967.576282291666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45967.576282291666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45967.576282291666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45967.576282291666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45967.576282291666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45967.576282291666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45967.576282291666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45967.576282291666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45967.576282291666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45967.576282291666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45967.576282291666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45967.576282291666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45967.576282291666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45967.576282291666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45967.576282291666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45967.576282291666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45967.576282291666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45967.576282291666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45967.576282291666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45967.576282291666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45967.576282291666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45967.576282291666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45967.576282291666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45967.576282291666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45967.576282291666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45967.576282291666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45967.576282291666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45967.576282291666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45967.576282291666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45967.576282291666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45967.576282291666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45967.576282291666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45967.576282291666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45967.576282291666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45967.576282291666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45967.576282291666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45967.576282291666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45967.576282291666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45967.576282291666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45967.576282291666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45967.576282291666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45967.576282291666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45967.576282291666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45967.576282291666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45967.576282291666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45967.576282291666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45967.576282291666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45967.576282291666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45967.576282291666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45967.576282291666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45967.576282291666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45967.576282291666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45967.576282291666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45967.576282291666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45967.576282291666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45967.576282291666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45967.576282291666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45967.576282291666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45967.576282291666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45967.576282291666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45967.576282291666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45967.576282291666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45967.576282291666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45967.576282291666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45967.576282291666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45967.576282291666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45967.576282291666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45967.576282291666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45967.576282291666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45967.576282291666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45967.576282291666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45967.576282291666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45967.576282291666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45967.576282291666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45967.576282291666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45967.576282291666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45967.576282291666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45967.576282291666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45967.576282291666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45967.576282291666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45967.576282291666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45967.576282291666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45967.576282291666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45967.576282291666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45967.576282291666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45967.576282291666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45967.576282291666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45967.576282291666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45967.576282291666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45967.576282291666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45967.576282291666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45967.576282291666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45967.576282291666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45967.576282291666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45967.576282291666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45967.576282291666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45967.576282291666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45967.576282291666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45967.576282291666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45967.576282291666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45967.576282291666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45967.576282291666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45967.576282291666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45967.576282291666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45967.576282291666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45967.576282291666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45967.576282291666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45967.576282291666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45967.576282291666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45967.576282291666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45967.576282291666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45967.576282291666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45967.576282291666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45967.576282291666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45967.576282291666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45967.576282291666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45967.576282291666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45967.576282291666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45967.576282291666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45967.576282291666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45967.576282291666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45967.576282291666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45967.576282291666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45967.576282291666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45967.576282291666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45967.576282291666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45967.576282291666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45967.576282291666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45967.576282291666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45967.576282291666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45967.576282291666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45967.576282291666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45967.576282291666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45967.576282291666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45967.576282291666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45967.576282291666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45967.576282291666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45967.576282291666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45967.576282291666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45967.576282291666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45967.576282291666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45967.576282291666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45967.576282291666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45967.576282291666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45967.576282291666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45967.576282291666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45967.576282291666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45967.576282291666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45967.576282291666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45967.576282291666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45967.576282291666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45967.576282291666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45967.576282291666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45967.576282291666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45967.576282291666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45967.576282291666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45967.576282291666</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45967.576282291666</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45967.576282291666</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45967.576282291666</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7"/>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39133</v>
      </c>
      <c r="B2" s="61" t="str">
        <f>IFERROR(VLOOKUP(D2,DB!A:K,11,0),"")</f>
        <v>R6</v>
      </c>
      <c r="C2" s="61">
        <v>1</v>
      </c>
      <c r="D2" s="61" t="s">
        <v>33650</v>
      </c>
      <c r="E2" s="61" t="s">
        <v>39021</v>
      </c>
      <c r="F2" s="156"/>
      <c r="G2" s="157">
        <f ca="1">IFERROR(NOW()-F2,"-")</f>
        <v>45967.576281944443</v>
      </c>
      <c r="H2" s="158">
        <v>45967.509780092594</v>
      </c>
      <c r="I2" s="86" t="str">
        <f>IFERROR(VLOOKUP(D2,DB!A:F,6,0),"")</f>
        <v>SCECO</v>
      </c>
      <c r="J2" s="61" t="str">
        <f>IFERROR(VLOOKUP(D2,DB!A:G,7,0),"")</f>
        <v>Vandalized</v>
      </c>
      <c r="K2" s="159" t="s">
        <v>39134</v>
      </c>
      <c r="L2" s="160" t="str">
        <f>IFERROR(VLOOKUP(D2,DB!A:I,9,0),"")</f>
        <v>Latis</v>
      </c>
    </row>
    <row r="3" spans="1:12" ht="31.5" customHeight="1">
      <c r="A3" s="86"/>
      <c r="B3" s="61" t="str">
        <f>IFERROR(VLOOKUP(D3,DB!A:K,11,0),"")</f>
        <v/>
      </c>
      <c r="C3" s="61"/>
      <c r="D3" s="61"/>
      <c r="E3" s="61"/>
      <c r="F3" s="156"/>
      <c r="G3" s="157">
        <f ca="1">IFERROR(NOW()-F3,"-")</f>
        <v>45967.576281944443</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45967.576281944443</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45967.576281944443</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45967.576281944443</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45967.576281944443</v>
      </c>
      <c r="H7" s="158" t="s">
        <v>39110</v>
      </c>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45967.576281944443</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45967.576281944443</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45967.576281944443</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45967.576281944443</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45967.576281944443</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45967.576281944443</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45967.576281944443</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45967.576281944443</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45967.576281944443</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45967.576281944443</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45967.576281944443</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45967.576281944443</v>
      </c>
      <c r="H19" s="158"/>
      <c r="I19" s="86" t="str">
        <f>IFERROR(VLOOKUP(D19,DB!A:F,6,0),"")</f>
        <v/>
      </c>
      <c r="J19" s="61" t="str">
        <f>IFERROR(VLOOKUP(D19,DB!A:G,7,0),"")</f>
        <v/>
      </c>
      <c r="K19" s="159"/>
      <c r="L19" s="160" t="str">
        <f>IFERROR(VLOOKUP(D19,DB!A:I,9,0),"")</f>
        <v/>
      </c>
    </row>
    <row r="20" spans="1:12" ht="31.5" customHeight="1">
      <c r="A20" s="86"/>
      <c r="B20" s="61" t="str">
        <f>IFERROR(VLOOKUP(D20,DB!A:K,11,0),"")</f>
        <v/>
      </c>
      <c r="C20" s="61" t="s">
        <v>39111</v>
      </c>
      <c r="D20" s="61"/>
      <c r="E20" s="61"/>
      <c r="F20" s="156"/>
      <c r="G20" s="157">
        <f ca="1">IFERROR(NOW()-F20,"-")</f>
        <v>45967.576281944443</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45967.576281944443</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45967.576281944443</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45967.576281944443</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45967.576281944443</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45967.576281944443</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45967.576281944443</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45967.576281944443</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45967.576281944443</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45967.576281944443</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45967.576281944443</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45967.576281944443</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45967.576281944443</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45967.576281944443</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45967.576281944443</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45967.576281944443</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45967.576281944443</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45967.576281944443</v>
      </c>
      <c r="H37" s="158"/>
      <c r="I37" s="86" t="str">
        <f>IFERROR(VLOOKUP(D37,DB!A:F,6,0),"")</f>
        <v/>
      </c>
      <c r="J37" s="61" t="str">
        <f>IFERROR(VLOOKUP(D37,DB!A:G,7,0),"")</f>
        <v/>
      </c>
      <c r="K37" s="159"/>
      <c r="L37" s="160" t="str">
        <f>IFERROR(VLOOKUP(D37,DB!A:I,9,0),"")</f>
        <v/>
      </c>
    </row>
  </sheetData>
  <dataValidations count="2">
    <dataValidation allowBlank="1" showInputMessage="1" showErrorMessage="1" sqref="E1" xr:uid="{62B1622A-85BD-4882-B430-9803BC9B7251}"/>
    <dataValidation type="list" allowBlank="1" showInputMessage="1" showErrorMessage="1" sqref="E2:E3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2025-11-06T10:50:56Z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